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Data/merlijnv/Library/CloudStorage/OneDrive-Personal/Documents/Spreadsheets/"/>
    </mc:Choice>
  </mc:AlternateContent>
  <xr:revisionPtr revIDLastSave="0" documentId="13_ncr:1_{009B1683-67AC-B14B-B1A5-0F5FC0208DD2}" xr6:coauthVersionLast="47" xr6:coauthVersionMax="47" xr10:uidLastSave="{00000000-0000-0000-0000-000000000000}"/>
  <workbookProtection workbookAlgorithmName="SHA-512" workbookHashValue="4+GdIe6QIpmnNXceeGINOqh4gtE1db/+TMDMcSl2uSq6MHXwKDoSr5rUJ9Zb6WpEegSxE/eRtHfkAo8HCQz7Qg==" workbookSaltValue="z8XlbUTa285M5nN2WqQWJQ==" workbookSpinCount="100000" lockStructure="1"/>
  <bookViews>
    <workbookView xWindow="0" yWindow="0" windowWidth="28800" windowHeight="18000" xr2:uid="{F64D3101-55A4-5D45-A46C-3D279596E1D0}"/>
  </bookViews>
  <sheets>
    <sheet name="Dashboard" sheetId="4" r:id="rId1"/>
    <sheet name="Calc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P48" i="1" a="1"/>
  <c r="P48" i="1" s="1"/>
  <c r="P49" i="1" a="1"/>
  <c r="P49" i="1" s="1"/>
  <c r="P50" i="1" a="1"/>
  <c r="P50" i="1" s="1"/>
  <c r="P51" i="1" a="1"/>
  <c r="P51" i="1" s="1"/>
  <c r="P52" i="1" a="1"/>
  <c r="P52" i="1" s="1"/>
  <c r="P53" i="1" a="1"/>
  <c r="P53" i="1" s="1"/>
  <c r="P54" i="1" a="1"/>
  <c r="P54" i="1" s="1"/>
  <c r="P55" i="1" a="1"/>
  <c r="P55" i="1" s="1"/>
  <c r="P56" i="1" a="1"/>
  <c r="P56" i="1" s="1"/>
  <c r="C48" i="1"/>
  <c r="D48" i="1"/>
  <c r="E48" i="1"/>
  <c r="R48" i="1" s="1"/>
  <c r="F48" i="1"/>
  <c r="S48" i="1" s="1"/>
  <c r="C49" i="1"/>
  <c r="D49" i="1"/>
  <c r="E49" i="1"/>
  <c r="R49" i="1" s="1"/>
  <c r="F49" i="1"/>
  <c r="S49" i="1" s="1"/>
  <c r="C50" i="1"/>
  <c r="D50" i="1"/>
  <c r="E50" i="1"/>
  <c r="R50" i="1" s="1"/>
  <c r="U50" i="1" s="1"/>
  <c r="V50" i="1" s="1"/>
  <c r="F50" i="1"/>
  <c r="S50" i="1" s="1"/>
  <c r="C51" i="1"/>
  <c r="D51" i="1"/>
  <c r="E51" i="1"/>
  <c r="R51" i="1" s="1"/>
  <c r="U51" i="1" s="1"/>
  <c r="V51" i="1" s="1"/>
  <c r="F51" i="1"/>
  <c r="S51" i="1" s="1"/>
  <c r="C52" i="1"/>
  <c r="D52" i="1"/>
  <c r="E52" i="1"/>
  <c r="R52" i="1" s="1"/>
  <c r="F52" i="1"/>
  <c r="S52" i="1" s="1"/>
  <c r="C53" i="1"/>
  <c r="D53" i="1"/>
  <c r="E53" i="1"/>
  <c r="R53" i="1" s="1"/>
  <c r="F53" i="1"/>
  <c r="S53" i="1" s="1"/>
  <c r="C54" i="1"/>
  <c r="D54" i="1"/>
  <c r="E54" i="1"/>
  <c r="R54" i="1" s="1"/>
  <c r="U54" i="1" s="1"/>
  <c r="V54" i="1" s="1"/>
  <c r="F54" i="1"/>
  <c r="S54" i="1" s="1"/>
  <c r="C55" i="1"/>
  <c r="D55" i="1"/>
  <c r="E55" i="1"/>
  <c r="R55" i="1" s="1"/>
  <c r="U55" i="1" s="1"/>
  <c r="V55" i="1" s="1"/>
  <c r="F55" i="1"/>
  <c r="S55" i="1" s="1"/>
  <c r="C56" i="1"/>
  <c r="D56" i="1"/>
  <c r="E56" i="1"/>
  <c r="R56" i="1" s="1"/>
  <c r="F56" i="1"/>
  <c r="S56" i="1" s="1"/>
  <c r="D47" i="1"/>
  <c r="E47" i="1"/>
  <c r="R47" i="1" s="1"/>
  <c r="F47" i="1"/>
  <c r="S47" i="1" s="1"/>
  <c r="C47" i="1"/>
  <c r="P47" i="1" a="1"/>
  <c r="P47" i="1" s="1"/>
  <c r="C20" i="1"/>
  <c r="D20" i="1"/>
  <c r="E20" i="1"/>
  <c r="F20" i="1"/>
  <c r="G20" i="1"/>
  <c r="R20" i="1" s="1"/>
  <c r="H20" i="1"/>
  <c r="S20" i="1" s="1"/>
  <c r="C21" i="1"/>
  <c r="D21" i="1"/>
  <c r="E21" i="1"/>
  <c r="F21" i="1"/>
  <c r="G21" i="1"/>
  <c r="R21" i="1" s="1"/>
  <c r="H21" i="1"/>
  <c r="S21" i="1" s="1"/>
  <c r="C22" i="1"/>
  <c r="D22" i="1"/>
  <c r="E22" i="1"/>
  <c r="F22" i="1"/>
  <c r="G22" i="1"/>
  <c r="R22" i="1" s="1"/>
  <c r="H22" i="1"/>
  <c r="S22" i="1" s="1"/>
  <c r="C23" i="1"/>
  <c r="D23" i="1"/>
  <c r="E23" i="1"/>
  <c r="F23" i="1"/>
  <c r="G23" i="1"/>
  <c r="R23" i="1" s="1"/>
  <c r="H23" i="1"/>
  <c r="S23" i="1" s="1"/>
  <c r="C24" i="1"/>
  <c r="D24" i="1"/>
  <c r="E24" i="1"/>
  <c r="F24" i="1"/>
  <c r="G24" i="1"/>
  <c r="R24" i="1" s="1"/>
  <c r="H24" i="1"/>
  <c r="S24" i="1" s="1"/>
  <c r="C25" i="1"/>
  <c r="D25" i="1"/>
  <c r="E25" i="1"/>
  <c r="F25" i="1"/>
  <c r="G25" i="1"/>
  <c r="R25" i="1" s="1"/>
  <c r="H25" i="1"/>
  <c r="S25" i="1" s="1"/>
  <c r="C26" i="1"/>
  <c r="D26" i="1"/>
  <c r="E26" i="1"/>
  <c r="F26" i="1"/>
  <c r="G26" i="1"/>
  <c r="R26" i="1" s="1"/>
  <c r="H26" i="1"/>
  <c r="S26" i="1" s="1"/>
  <c r="C27" i="1"/>
  <c r="D27" i="1"/>
  <c r="E27" i="1"/>
  <c r="F27" i="1"/>
  <c r="G27" i="1"/>
  <c r="R27" i="1" s="1"/>
  <c r="H27" i="1"/>
  <c r="S27" i="1" s="1"/>
  <c r="C28" i="1"/>
  <c r="D28" i="1"/>
  <c r="E28" i="1"/>
  <c r="F28" i="1"/>
  <c r="G28" i="1"/>
  <c r="R28" i="1" s="1"/>
  <c r="H28" i="1"/>
  <c r="S28" i="1" s="1"/>
  <c r="P21" i="1" a="1"/>
  <c r="P21" i="1" s="1"/>
  <c r="F19" i="1"/>
  <c r="P20" i="1" a="1"/>
  <c r="P20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D19" i="1"/>
  <c r="E19" i="1"/>
  <c r="G19" i="1"/>
  <c r="R19" i="1" s="1"/>
  <c r="H19" i="1"/>
  <c r="S19" i="1" s="1"/>
  <c r="C19" i="1"/>
  <c r="E76" i="4"/>
  <c r="E76" i="1" s="1"/>
  <c r="C76" i="4"/>
  <c r="C76" i="1" s="1"/>
  <c r="F75" i="4"/>
  <c r="D75" i="4"/>
  <c r="D75" i="1" s="1"/>
  <c r="E33" i="1"/>
  <c r="R33" i="1" s="1"/>
  <c r="P84" i="1" a="1"/>
  <c r="P84" i="1" s="1"/>
  <c r="P83" i="1" a="1"/>
  <c r="P83" i="1" s="1"/>
  <c r="P82" i="1" a="1"/>
  <c r="P82" i="1" s="1"/>
  <c r="P81" i="1" a="1"/>
  <c r="P81" i="1" s="1"/>
  <c r="P80" i="1" a="1"/>
  <c r="P80" i="1" s="1"/>
  <c r="P79" i="1" a="1"/>
  <c r="P79" i="1" s="1"/>
  <c r="P78" i="1" a="1"/>
  <c r="P78" i="1" s="1"/>
  <c r="P77" i="1" a="1"/>
  <c r="P77" i="1" s="1"/>
  <c r="P70" i="1" a="1"/>
  <c r="P70" i="1" s="1"/>
  <c r="P69" i="1" a="1"/>
  <c r="P69" i="1" s="1"/>
  <c r="P68" i="1" a="1"/>
  <c r="P68" i="1" s="1"/>
  <c r="P67" i="1" a="1"/>
  <c r="P67" i="1" s="1"/>
  <c r="P66" i="1" a="1"/>
  <c r="P66" i="1" s="1"/>
  <c r="P65" i="1" a="1"/>
  <c r="P65" i="1" s="1"/>
  <c r="P64" i="1" a="1"/>
  <c r="P64" i="1" s="1"/>
  <c r="P63" i="1" a="1"/>
  <c r="P63" i="1" s="1"/>
  <c r="P62" i="1" a="1"/>
  <c r="P62" i="1" s="1"/>
  <c r="P61" i="1" a="1"/>
  <c r="P61" i="1" s="1"/>
  <c r="P14" i="1" a="1"/>
  <c r="P14" i="1" s="1"/>
  <c r="L14" i="4" s="1"/>
  <c r="P13" i="1" a="1"/>
  <c r="P13" i="1" s="1"/>
  <c r="L13" i="4" s="1"/>
  <c r="P12" i="1" a="1"/>
  <c r="P12" i="1" s="1"/>
  <c r="L12" i="4" s="1"/>
  <c r="P11" i="1" a="1"/>
  <c r="P11" i="1" s="1"/>
  <c r="M11" i="4" s="1"/>
  <c r="P10" i="1" a="1"/>
  <c r="P10" i="1" s="1"/>
  <c r="L10" i="4" s="1"/>
  <c r="P9" i="1" a="1"/>
  <c r="P9" i="1" s="1"/>
  <c r="L9" i="4" s="1"/>
  <c r="P8" i="1" a="1"/>
  <c r="P8" i="1" s="1"/>
  <c r="N8" i="4" s="1"/>
  <c r="P6" i="1" a="1"/>
  <c r="P6" i="1" s="1"/>
  <c r="P5" i="1" a="1"/>
  <c r="P5" i="1" s="1"/>
  <c r="D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D61" i="1"/>
  <c r="E61" i="1"/>
  <c r="F61" i="1"/>
  <c r="C61" i="1"/>
  <c r="C34" i="1"/>
  <c r="D34" i="1"/>
  <c r="F34" i="1"/>
  <c r="S34" i="1" s="1"/>
  <c r="C35" i="1"/>
  <c r="D35" i="1"/>
  <c r="F35" i="1"/>
  <c r="S35" i="1" s="1"/>
  <c r="C36" i="1"/>
  <c r="D36" i="1"/>
  <c r="F36" i="1"/>
  <c r="S36" i="1" s="1"/>
  <c r="C37" i="1"/>
  <c r="D37" i="1"/>
  <c r="F37" i="1"/>
  <c r="S37" i="1" s="1"/>
  <c r="C38" i="1"/>
  <c r="D38" i="1"/>
  <c r="F38" i="1"/>
  <c r="S38" i="1" s="1"/>
  <c r="C39" i="1"/>
  <c r="D39" i="1"/>
  <c r="F39" i="1"/>
  <c r="S39" i="1" s="1"/>
  <c r="C40" i="1"/>
  <c r="D40" i="1"/>
  <c r="F40" i="1"/>
  <c r="S40" i="1" s="1"/>
  <c r="C41" i="1"/>
  <c r="D41" i="1"/>
  <c r="F41" i="1"/>
  <c r="S41" i="1" s="1"/>
  <c r="C42" i="1"/>
  <c r="D42" i="1"/>
  <c r="F42" i="1"/>
  <c r="S42" i="1" s="1"/>
  <c r="D33" i="1"/>
  <c r="F33" i="1"/>
  <c r="S33" i="1" s="1"/>
  <c r="C33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C6" i="1"/>
  <c r="C8" i="1"/>
  <c r="C9" i="1"/>
  <c r="C10" i="1"/>
  <c r="C11" i="1"/>
  <c r="C12" i="1"/>
  <c r="C13" i="1"/>
  <c r="C14" i="1"/>
  <c r="C5" i="1"/>
  <c r="X47" i="1" l="1"/>
  <c r="U47" i="1"/>
  <c r="V47" i="1" s="1"/>
  <c r="L47" i="1"/>
  <c r="L47" i="4"/>
  <c r="X53" i="1"/>
  <c r="Y53" i="1" s="1"/>
  <c r="U53" i="1"/>
  <c r="V53" i="1" s="1"/>
  <c r="M53" i="1" s="1"/>
  <c r="X49" i="1"/>
  <c r="Y49" i="1" s="1"/>
  <c r="U49" i="1"/>
  <c r="V49" i="1" s="1"/>
  <c r="M49" i="1" s="1"/>
  <c r="N49" i="1" s="1"/>
  <c r="N49" i="4" s="1"/>
  <c r="L48" i="1"/>
  <c r="U48" i="1"/>
  <c r="V48" i="1" s="1"/>
  <c r="L48" i="4"/>
  <c r="X51" i="1"/>
  <c r="Y51" i="1" s="1"/>
  <c r="M51" i="1" s="1"/>
  <c r="N51" i="1" s="1"/>
  <c r="N51" i="4" s="1"/>
  <c r="M53" i="4"/>
  <c r="L55" i="4"/>
  <c r="L49" i="1"/>
  <c r="L49" i="4" s="1"/>
  <c r="L52" i="1"/>
  <c r="L52" i="4" s="1"/>
  <c r="U52" i="1"/>
  <c r="V52" i="1" s="1"/>
  <c r="X50" i="1"/>
  <c r="Y50" i="1" s="1"/>
  <c r="M50" i="1" s="1"/>
  <c r="L56" i="4"/>
  <c r="L53" i="1"/>
  <c r="L50" i="4"/>
  <c r="M50" i="4"/>
  <c r="L56" i="1"/>
  <c r="U56" i="1"/>
  <c r="V56" i="1" s="1"/>
  <c r="L53" i="4"/>
  <c r="N52" i="4"/>
  <c r="M52" i="4"/>
  <c r="L54" i="1"/>
  <c r="L54" i="4" s="1"/>
  <c r="M54" i="1"/>
  <c r="X55" i="1"/>
  <c r="Y55" i="1" s="1"/>
  <c r="M55" i="1" s="1"/>
  <c r="L50" i="1"/>
  <c r="L55" i="1"/>
  <c r="X52" i="1"/>
  <c r="Y52" i="1" s="1"/>
  <c r="M52" i="1" s="1"/>
  <c r="N52" i="1" s="1"/>
  <c r="X54" i="1"/>
  <c r="Y54" i="1" s="1"/>
  <c r="X56" i="1"/>
  <c r="Y56" i="1" s="1"/>
  <c r="L51" i="1"/>
  <c r="L51" i="4" s="1"/>
  <c r="X48" i="1"/>
  <c r="Y48" i="1" s="1"/>
  <c r="Y47" i="1"/>
  <c r="M47" i="1" s="1"/>
  <c r="L28" i="1"/>
  <c r="L21" i="1"/>
  <c r="U21" i="1" s="1"/>
  <c r="V21" i="1" s="1"/>
  <c r="P19" i="1" a="1"/>
  <c r="P19" i="1" s="1"/>
  <c r="L20" i="1"/>
  <c r="AA20" i="1" s="1"/>
  <c r="AB20" i="1" s="1"/>
  <c r="N13" i="4"/>
  <c r="L11" i="4"/>
  <c r="M8" i="4"/>
  <c r="M13" i="4"/>
  <c r="N10" i="4"/>
  <c r="L8" i="4"/>
  <c r="M10" i="4"/>
  <c r="N12" i="4"/>
  <c r="M12" i="4"/>
  <c r="N9" i="4"/>
  <c r="N14" i="4"/>
  <c r="M9" i="4"/>
  <c r="M14" i="4"/>
  <c r="N11" i="4"/>
  <c r="L25" i="1"/>
  <c r="U25" i="1" s="1"/>
  <c r="V25" i="1" s="1"/>
  <c r="X21" i="1"/>
  <c r="Y21" i="1" s="1"/>
  <c r="L23" i="1"/>
  <c r="X23" i="1" s="1"/>
  <c r="Y23" i="1" s="1"/>
  <c r="L24" i="1"/>
  <c r="X24" i="1" s="1"/>
  <c r="Y24" i="1" s="1"/>
  <c r="L27" i="1"/>
  <c r="U27" i="1" s="1"/>
  <c r="V27" i="1" s="1"/>
  <c r="AA21" i="1"/>
  <c r="AB21" i="1" s="1"/>
  <c r="N24" i="4"/>
  <c r="U28" i="1"/>
  <c r="V28" i="1" s="1"/>
  <c r="M28" i="1" s="1"/>
  <c r="N28" i="1" s="1"/>
  <c r="N28" i="4" s="1"/>
  <c r="L26" i="1"/>
  <c r="AA28" i="1"/>
  <c r="AB28" i="1" s="1"/>
  <c r="L22" i="1"/>
  <c r="U22" i="1" s="1"/>
  <c r="V22" i="1" s="1"/>
  <c r="X28" i="1"/>
  <c r="Y28" i="1" s="1"/>
  <c r="L19" i="1"/>
  <c r="AA19" i="1" s="1"/>
  <c r="AB19" i="1" s="1"/>
  <c r="P76" i="1" a="1"/>
  <c r="P76" i="1" s="1"/>
  <c r="E75" i="4"/>
  <c r="E75" i="1" s="1"/>
  <c r="F75" i="1"/>
  <c r="C75" i="4"/>
  <c r="C75" i="1" s="1"/>
  <c r="C7" i="1"/>
  <c r="P7" i="1" a="1"/>
  <c r="P7" i="1" s="1"/>
  <c r="P33" i="1" a="1"/>
  <c r="P33" i="1" s="1"/>
  <c r="X84" i="1"/>
  <c r="Y84" i="1" s="1"/>
  <c r="U82" i="1"/>
  <c r="V82" i="1" s="1"/>
  <c r="U81" i="1"/>
  <c r="V81" i="1" s="1"/>
  <c r="R80" i="1"/>
  <c r="L80" i="1" s="1"/>
  <c r="L80" i="4" s="1"/>
  <c r="H79" i="1"/>
  <c r="H79" i="4" s="1"/>
  <c r="H78" i="1"/>
  <c r="H78" i="4" s="1"/>
  <c r="AD76" i="1"/>
  <c r="AE76" i="1" s="1"/>
  <c r="U84" i="1"/>
  <c r="V84" i="1" s="1"/>
  <c r="U83" i="1"/>
  <c r="V83" i="1" s="1"/>
  <c r="R82" i="1"/>
  <c r="L82" i="1" s="1"/>
  <c r="L82" i="4" s="1"/>
  <c r="R81" i="1"/>
  <c r="L81" i="1" s="1"/>
  <c r="L81" i="4" s="1"/>
  <c r="H80" i="1"/>
  <c r="H80" i="4" s="1"/>
  <c r="AD78" i="1"/>
  <c r="AE78" i="1" s="1"/>
  <c r="AA76" i="1"/>
  <c r="AB76" i="1" s="1"/>
  <c r="R84" i="1"/>
  <c r="L84" i="1" s="1"/>
  <c r="L84" i="4" s="1"/>
  <c r="R83" i="1"/>
  <c r="L83" i="1" s="1"/>
  <c r="L83" i="4" s="1"/>
  <c r="H82" i="1"/>
  <c r="H82" i="4" s="1"/>
  <c r="H81" i="1"/>
  <c r="H81" i="4" s="1"/>
  <c r="AA78" i="1"/>
  <c r="AB78" i="1" s="1"/>
  <c r="AD77" i="1"/>
  <c r="AE77" i="1" s="1"/>
  <c r="H84" i="1"/>
  <c r="H84" i="4" s="1"/>
  <c r="H83" i="1"/>
  <c r="H83" i="4" s="1"/>
  <c r="AD81" i="1"/>
  <c r="AE81" i="1" s="1"/>
  <c r="AD79" i="1"/>
  <c r="AE79" i="1" s="1"/>
  <c r="AA77" i="1"/>
  <c r="AB77" i="1" s="1"/>
  <c r="X76" i="1"/>
  <c r="Y76" i="1" s="1"/>
  <c r="AA81" i="1"/>
  <c r="AB81" i="1" s="1"/>
  <c r="AD80" i="1"/>
  <c r="AE80" i="1" s="1"/>
  <c r="AA79" i="1"/>
  <c r="AB79" i="1" s="1"/>
  <c r="X78" i="1"/>
  <c r="Y78" i="1" s="1"/>
  <c r="X77" i="1"/>
  <c r="Y77" i="1" s="1"/>
  <c r="AD84" i="1"/>
  <c r="AE84" i="1" s="1"/>
  <c r="AD83" i="1"/>
  <c r="AE83" i="1" s="1"/>
  <c r="AD82" i="1"/>
  <c r="AE82" i="1" s="1"/>
  <c r="AA80" i="1"/>
  <c r="AB80" i="1" s="1"/>
  <c r="X79" i="1"/>
  <c r="Y79" i="1" s="1"/>
  <c r="U77" i="1"/>
  <c r="V77" i="1" s="1"/>
  <c r="U76" i="1"/>
  <c r="V76" i="1" s="1"/>
  <c r="AA84" i="1"/>
  <c r="AB84" i="1" s="1"/>
  <c r="AA83" i="1"/>
  <c r="AB83" i="1" s="1"/>
  <c r="AA82" i="1"/>
  <c r="AB82" i="1" s="1"/>
  <c r="X81" i="1"/>
  <c r="Y81" i="1" s="1"/>
  <c r="X80" i="1"/>
  <c r="Y80" i="1" s="1"/>
  <c r="U79" i="1"/>
  <c r="V79" i="1" s="1"/>
  <c r="U78" i="1"/>
  <c r="V78" i="1" s="1"/>
  <c r="R77" i="1"/>
  <c r="L77" i="1" s="1"/>
  <c r="L77" i="4" s="1"/>
  <c r="R76" i="1"/>
  <c r="L76" i="1" s="1"/>
  <c r="X83" i="1"/>
  <c r="Y83" i="1" s="1"/>
  <c r="X82" i="1"/>
  <c r="Y82" i="1" s="1"/>
  <c r="U80" i="1"/>
  <c r="V80" i="1" s="1"/>
  <c r="R79" i="1"/>
  <c r="L79" i="1" s="1"/>
  <c r="L79" i="4" s="1"/>
  <c r="R78" i="1"/>
  <c r="L78" i="1" s="1"/>
  <c r="L78" i="4" s="1"/>
  <c r="H77" i="1"/>
  <c r="H77" i="4" s="1"/>
  <c r="H76" i="1"/>
  <c r="H62" i="1"/>
  <c r="H62" i="4" s="1"/>
  <c r="X62" i="1"/>
  <c r="Y62" i="1" s="1"/>
  <c r="AA62" i="1"/>
  <c r="AB62" i="1" s="1"/>
  <c r="U62" i="1"/>
  <c r="V62" i="1" s="1"/>
  <c r="R62" i="1"/>
  <c r="L62" i="1" s="1"/>
  <c r="L62" i="4" s="1"/>
  <c r="AD62" i="1"/>
  <c r="AE62" i="1" s="1"/>
  <c r="U61" i="1"/>
  <c r="V61" i="1" s="1"/>
  <c r="X61" i="1"/>
  <c r="Y61" i="1" s="1"/>
  <c r="AA61" i="1"/>
  <c r="AB61" i="1" s="1"/>
  <c r="AD61" i="1"/>
  <c r="AE61" i="1" s="1"/>
  <c r="H61" i="1"/>
  <c r="H61" i="4" s="1"/>
  <c r="U6" i="1"/>
  <c r="R6" i="1" s="1"/>
  <c r="L6" i="1" s="1"/>
  <c r="L6" i="4" s="1"/>
  <c r="U8" i="1"/>
  <c r="L33" i="1"/>
  <c r="R61" i="1"/>
  <c r="L61" i="1" s="1"/>
  <c r="L61" i="4" s="1"/>
  <c r="U5" i="1"/>
  <c r="W5" i="1" s="1"/>
  <c r="AE5" i="1" s="1"/>
  <c r="AF5" i="1" s="1"/>
  <c r="AA33" i="1"/>
  <c r="AB33" i="1" s="1"/>
  <c r="AD33" i="1"/>
  <c r="AE33" i="1" s="1"/>
  <c r="H33" i="1"/>
  <c r="U33" i="1"/>
  <c r="V33" i="1" s="1"/>
  <c r="X33" i="1"/>
  <c r="Y33" i="1" s="1"/>
  <c r="M48" i="1" l="1"/>
  <c r="N48" i="1" s="1"/>
  <c r="N48" i="4" s="1"/>
  <c r="N47" i="1"/>
  <c r="N47" i="4" s="1"/>
  <c r="M47" i="4"/>
  <c r="M21" i="1"/>
  <c r="N54" i="1"/>
  <c r="N54" i="4" s="1"/>
  <c r="M56" i="1"/>
  <c r="N56" i="1" s="1"/>
  <c r="N56" i="4" s="1"/>
  <c r="N55" i="1"/>
  <c r="N55" i="4" s="1"/>
  <c r="M55" i="4"/>
  <c r="N53" i="1"/>
  <c r="N53" i="4" s="1"/>
  <c r="M51" i="4"/>
  <c r="M56" i="4"/>
  <c r="M49" i="4"/>
  <c r="N50" i="1"/>
  <c r="N50" i="4" s="1"/>
  <c r="M54" i="4"/>
  <c r="M48" i="4"/>
  <c r="X20" i="1"/>
  <c r="Y20" i="1" s="1"/>
  <c r="AA25" i="1"/>
  <c r="AB25" i="1" s="1"/>
  <c r="U24" i="1"/>
  <c r="V24" i="1" s="1"/>
  <c r="M24" i="1" s="1"/>
  <c r="N24" i="1" s="1"/>
  <c r="U20" i="1"/>
  <c r="V20" i="1" s="1"/>
  <c r="AA24" i="1"/>
  <c r="AB24" i="1" s="1"/>
  <c r="U19" i="1"/>
  <c r="V19" i="1" s="1"/>
  <c r="L76" i="4"/>
  <c r="H76" i="4"/>
  <c r="X25" i="1"/>
  <c r="Y25" i="1" s="1"/>
  <c r="U23" i="1"/>
  <c r="V23" i="1" s="1"/>
  <c r="M23" i="1" s="1"/>
  <c r="X19" i="1"/>
  <c r="Y19" i="1" s="1"/>
  <c r="L19" i="4"/>
  <c r="AA23" i="1"/>
  <c r="AB23" i="1" s="1"/>
  <c r="AA27" i="1"/>
  <c r="AB27" i="1" s="1"/>
  <c r="M25" i="1"/>
  <c r="M22" i="1"/>
  <c r="X27" i="1"/>
  <c r="Y27" i="1" s="1"/>
  <c r="M27" i="1" s="1"/>
  <c r="U26" i="1"/>
  <c r="V26" i="1" s="1"/>
  <c r="X26" i="1"/>
  <c r="Y26" i="1" s="1"/>
  <c r="AA26" i="1"/>
  <c r="AB26" i="1" s="1"/>
  <c r="X22" i="1"/>
  <c r="Y22" i="1" s="1"/>
  <c r="AA22" i="1"/>
  <c r="AB22" i="1" s="1"/>
  <c r="H75" i="1"/>
  <c r="AD75" i="1"/>
  <c r="AE75" i="1" s="1"/>
  <c r="AA75" i="1"/>
  <c r="AB75" i="1" s="1"/>
  <c r="X75" i="1"/>
  <c r="Y75" i="1" s="1"/>
  <c r="R75" i="1"/>
  <c r="L75" i="1" s="1"/>
  <c r="U75" i="1"/>
  <c r="V75" i="1" s="1"/>
  <c r="P75" i="1" a="1"/>
  <c r="P75" i="1" s="1"/>
  <c r="S76" i="1"/>
  <c r="M76" i="1" s="1"/>
  <c r="L33" i="4"/>
  <c r="H33" i="4"/>
  <c r="I84" i="1"/>
  <c r="E34" i="1"/>
  <c r="R34" i="1" s="1"/>
  <c r="L34" i="1" s="1"/>
  <c r="P34" i="1" a="1"/>
  <c r="P34" i="1" s="1"/>
  <c r="I79" i="1"/>
  <c r="I83" i="1"/>
  <c r="I82" i="1"/>
  <c r="I77" i="1"/>
  <c r="I78" i="1"/>
  <c r="S62" i="1"/>
  <c r="M62" i="1" s="1"/>
  <c r="S81" i="1"/>
  <c r="M81" i="1" s="1"/>
  <c r="S78" i="1"/>
  <c r="M78" i="1" s="1"/>
  <c r="I81" i="1"/>
  <c r="S84" i="1"/>
  <c r="M84" i="1" s="1"/>
  <c r="S79" i="1"/>
  <c r="M79" i="1" s="1"/>
  <c r="I80" i="1"/>
  <c r="S77" i="1"/>
  <c r="M77" i="1" s="1"/>
  <c r="S80" i="1"/>
  <c r="M80" i="1" s="1"/>
  <c r="S82" i="1"/>
  <c r="M82" i="1" s="1"/>
  <c r="S83" i="1"/>
  <c r="M83" i="1" s="1"/>
  <c r="I76" i="1"/>
  <c r="W6" i="1"/>
  <c r="AB6" i="1" s="1"/>
  <c r="AC6" i="1" s="1"/>
  <c r="I62" i="1"/>
  <c r="I61" i="1"/>
  <c r="R63" i="1"/>
  <c r="L63" i="1" s="1"/>
  <c r="L63" i="4" s="1"/>
  <c r="U63" i="1"/>
  <c r="V63" i="1" s="1"/>
  <c r="AD63" i="1"/>
  <c r="AE63" i="1" s="1"/>
  <c r="H63" i="1"/>
  <c r="H63" i="4" s="1"/>
  <c r="X63" i="1"/>
  <c r="Y63" i="1" s="1"/>
  <c r="AA63" i="1"/>
  <c r="AB63" i="1" s="1"/>
  <c r="S61" i="1"/>
  <c r="M61" i="1" s="1"/>
  <c r="I33" i="1"/>
  <c r="M33" i="1"/>
  <c r="W8" i="1"/>
  <c r="AE8" i="1" s="1"/>
  <c r="AF8" i="1" s="1"/>
  <c r="R8" i="1"/>
  <c r="L8" i="1" s="1"/>
  <c r="U7" i="1"/>
  <c r="R5" i="1"/>
  <c r="L5" i="1" s="1"/>
  <c r="L5" i="4" s="1"/>
  <c r="AB5" i="1"/>
  <c r="AC5" i="1" s="1"/>
  <c r="Y5" i="1"/>
  <c r="Z5" i="1" s="1"/>
  <c r="N21" i="1" l="1"/>
  <c r="N21" i="4" s="1"/>
  <c r="M20" i="1"/>
  <c r="M19" i="1"/>
  <c r="N19" i="1" s="1"/>
  <c r="N19" i="4" s="1"/>
  <c r="N27" i="1"/>
  <c r="N27" i="4" s="1"/>
  <c r="N22" i="1"/>
  <c r="N22" i="4" s="1"/>
  <c r="N25" i="1"/>
  <c r="N25" i="4" s="1"/>
  <c r="N23" i="1"/>
  <c r="N23" i="4" s="1"/>
  <c r="M26" i="1"/>
  <c r="H75" i="4"/>
  <c r="M19" i="4"/>
  <c r="I80" i="4"/>
  <c r="J80" i="1"/>
  <c r="I79" i="4"/>
  <c r="J79" i="1"/>
  <c r="M83" i="4"/>
  <c r="N83" i="1"/>
  <c r="M78" i="4"/>
  <c r="N78" i="1"/>
  <c r="M82" i="4"/>
  <c r="N82" i="1"/>
  <c r="M81" i="4"/>
  <c r="N81" i="1"/>
  <c r="I61" i="4"/>
  <c r="J61" i="1"/>
  <c r="J61" i="4" s="1"/>
  <c r="M79" i="4"/>
  <c r="N79" i="1"/>
  <c r="I83" i="4"/>
  <c r="J83" i="1"/>
  <c r="M80" i="4"/>
  <c r="N80" i="1"/>
  <c r="I84" i="4"/>
  <c r="J84" i="1"/>
  <c r="M61" i="4"/>
  <c r="N61" i="1"/>
  <c r="N61" i="4" s="1"/>
  <c r="I62" i="4"/>
  <c r="J62" i="1"/>
  <c r="J62" i="4" s="1"/>
  <c r="I82" i="4"/>
  <c r="J82" i="1"/>
  <c r="M84" i="4"/>
  <c r="N84" i="1"/>
  <c r="I81" i="4"/>
  <c r="J81" i="1"/>
  <c r="M62" i="4"/>
  <c r="N62" i="1"/>
  <c r="N62" i="4" s="1"/>
  <c r="I78" i="4"/>
  <c r="J78" i="1"/>
  <c r="S75" i="1"/>
  <c r="M75" i="1" s="1"/>
  <c r="M75" i="4" s="1"/>
  <c r="I75" i="1"/>
  <c r="I75" i="4" s="1"/>
  <c r="L75" i="4"/>
  <c r="I76" i="4"/>
  <c r="J76" i="1"/>
  <c r="J76" i="4" s="1"/>
  <c r="M76" i="4"/>
  <c r="N76" i="1"/>
  <c r="N76" i="4" s="1"/>
  <c r="M77" i="4"/>
  <c r="N77" i="1"/>
  <c r="N77" i="4" s="1"/>
  <c r="I77" i="4"/>
  <c r="J77" i="1"/>
  <c r="J77" i="4" s="1"/>
  <c r="M33" i="4"/>
  <c r="N33" i="1"/>
  <c r="N33" i="4" s="1"/>
  <c r="I33" i="4"/>
  <c r="J33" i="1"/>
  <c r="J33" i="4" s="1"/>
  <c r="J84" i="4"/>
  <c r="L34" i="4"/>
  <c r="E35" i="1"/>
  <c r="R35" i="1" s="1"/>
  <c r="L35" i="1" s="1"/>
  <c r="P35" i="1" a="1"/>
  <c r="P35" i="1" s="1"/>
  <c r="J79" i="4"/>
  <c r="J83" i="4"/>
  <c r="N84" i="4"/>
  <c r="J81" i="4"/>
  <c r="N83" i="4"/>
  <c r="N78" i="4"/>
  <c r="J82" i="4"/>
  <c r="N81" i="4"/>
  <c r="N80" i="4"/>
  <c r="J80" i="4"/>
  <c r="J78" i="4"/>
  <c r="N82" i="4"/>
  <c r="N79" i="4"/>
  <c r="AA34" i="1"/>
  <c r="AB34" i="1" s="1"/>
  <c r="AD34" i="1"/>
  <c r="AE34" i="1" s="1"/>
  <c r="X34" i="1"/>
  <c r="Y34" i="1" s="1"/>
  <c r="H34" i="1"/>
  <c r="H34" i="4" s="1"/>
  <c r="U34" i="1"/>
  <c r="V34" i="1" s="1"/>
  <c r="Y6" i="1"/>
  <c r="Z6" i="1" s="1"/>
  <c r="AE6" i="1"/>
  <c r="AF6" i="1" s="1"/>
  <c r="U9" i="1"/>
  <c r="R9" i="1" s="1"/>
  <c r="L9" i="1" s="1"/>
  <c r="U10" i="1"/>
  <c r="R10" i="1" s="1"/>
  <c r="L10" i="1" s="1"/>
  <c r="S63" i="1"/>
  <c r="M63" i="1" s="1"/>
  <c r="X64" i="1"/>
  <c r="Y64" i="1" s="1"/>
  <c r="AA64" i="1"/>
  <c r="AB64" i="1" s="1"/>
  <c r="H64" i="1"/>
  <c r="H64" i="4" s="1"/>
  <c r="R64" i="1"/>
  <c r="L64" i="1" s="1"/>
  <c r="L64" i="4" s="1"/>
  <c r="U64" i="1"/>
  <c r="V64" i="1" s="1"/>
  <c r="AD64" i="1"/>
  <c r="AE64" i="1" s="1"/>
  <c r="I63" i="1"/>
  <c r="R7" i="1"/>
  <c r="L7" i="1" s="1"/>
  <c r="L7" i="4" s="1"/>
  <c r="W7" i="1"/>
  <c r="AB8" i="1"/>
  <c r="AC8" i="1" s="1"/>
  <c r="Y8" i="1"/>
  <c r="Z8" i="1" s="1"/>
  <c r="S5" i="1"/>
  <c r="M5" i="1" s="1"/>
  <c r="U11" i="1"/>
  <c r="N20" i="1" l="1"/>
  <c r="N20" i="4" s="1"/>
  <c r="N26" i="1"/>
  <c r="N26" i="4" s="1"/>
  <c r="M5" i="4"/>
  <c r="N5" i="1"/>
  <c r="N5" i="4" s="1"/>
  <c r="I63" i="4"/>
  <c r="J63" i="1"/>
  <c r="J63" i="4" s="1"/>
  <c r="M63" i="4"/>
  <c r="N63" i="1"/>
  <c r="N63" i="4" s="1"/>
  <c r="N75" i="1"/>
  <c r="N75" i="4" s="1"/>
  <c r="J75" i="1"/>
  <c r="J75" i="4" s="1"/>
  <c r="L35" i="4"/>
  <c r="P36" i="1" a="1"/>
  <c r="P36" i="1" s="1"/>
  <c r="E36" i="1"/>
  <c r="R36" i="1" s="1"/>
  <c r="H35" i="1"/>
  <c r="H35" i="4" s="1"/>
  <c r="X35" i="1"/>
  <c r="Y35" i="1" s="1"/>
  <c r="U35" i="1"/>
  <c r="V35" i="1" s="1"/>
  <c r="AA35" i="1"/>
  <c r="AB35" i="1" s="1"/>
  <c r="AD35" i="1"/>
  <c r="AE35" i="1" s="1"/>
  <c r="M34" i="1"/>
  <c r="S6" i="1"/>
  <c r="M6" i="1" s="1"/>
  <c r="M6" i="4" s="1"/>
  <c r="I34" i="1"/>
  <c r="W10" i="1"/>
  <c r="Y10" i="1" s="1"/>
  <c r="Z10" i="1" s="1"/>
  <c r="W9" i="1"/>
  <c r="I64" i="1"/>
  <c r="S8" i="1"/>
  <c r="M8" i="1" s="1"/>
  <c r="U65" i="1"/>
  <c r="V65" i="1" s="1"/>
  <c r="AD65" i="1"/>
  <c r="AE65" i="1" s="1"/>
  <c r="R65" i="1"/>
  <c r="L65" i="1" s="1"/>
  <c r="L65" i="4" s="1"/>
  <c r="AA65" i="1"/>
  <c r="AB65" i="1" s="1"/>
  <c r="X65" i="1"/>
  <c r="Y65" i="1" s="1"/>
  <c r="H65" i="1"/>
  <c r="H65" i="4" s="1"/>
  <c r="S64" i="1"/>
  <c r="M64" i="1" s="1"/>
  <c r="AE7" i="1"/>
  <c r="AF7" i="1" s="1"/>
  <c r="Y7" i="1"/>
  <c r="Z7" i="1" s="1"/>
  <c r="AB7" i="1"/>
  <c r="AC7" i="1" s="1"/>
  <c r="U12" i="1"/>
  <c r="R11" i="1"/>
  <c r="L11" i="1" s="1"/>
  <c r="W11" i="1"/>
  <c r="I64" i="4" l="1"/>
  <c r="J64" i="1"/>
  <c r="M64" i="4"/>
  <c r="N64" i="1"/>
  <c r="N6" i="1"/>
  <c r="N6" i="4" s="1"/>
  <c r="N8" i="1"/>
  <c r="I34" i="4"/>
  <c r="J34" i="1"/>
  <c r="J34" i="4" s="1"/>
  <c r="M34" i="4"/>
  <c r="N34" i="1"/>
  <c r="N34" i="4" s="1"/>
  <c r="M35" i="1"/>
  <c r="I35" i="1"/>
  <c r="X36" i="1"/>
  <c r="Y36" i="1" s="1"/>
  <c r="H36" i="1"/>
  <c r="H36" i="4" s="1"/>
  <c r="L36" i="1"/>
  <c r="L36" i="4" s="1"/>
  <c r="AD36" i="1"/>
  <c r="AE36" i="1" s="1"/>
  <c r="AA36" i="1"/>
  <c r="AB36" i="1" s="1"/>
  <c r="U36" i="1"/>
  <c r="V36" i="1" s="1"/>
  <c r="P37" i="1" a="1"/>
  <c r="P37" i="1" s="1"/>
  <c r="E37" i="1"/>
  <c r="R37" i="1" s="1"/>
  <c r="N64" i="4"/>
  <c r="J64" i="4"/>
  <c r="AE10" i="1"/>
  <c r="AF10" i="1" s="1"/>
  <c r="P38" i="1" a="1"/>
  <c r="P38" i="1" s="1"/>
  <c r="AB10" i="1"/>
  <c r="AC10" i="1" s="1"/>
  <c r="AB9" i="1"/>
  <c r="AC9" i="1" s="1"/>
  <c r="Y9" i="1"/>
  <c r="Z9" i="1" s="1"/>
  <c r="AE9" i="1"/>
  <c r="AF9" i="1" s="1"/>
  <c r="I65" i="1"/>
  <c r="X66" i="1"/>
  <c r="Y66" i="1" s="1"/>
  <c r="AA66" i="1"/>
  <c r="AB66" i="1" s="1"/>
  <c r="H66" i="1"/>
  <c r="H66" i="4" s="1"/>
  <c r="S65" i="1"/>
  <c r="M65" i="1" s="1"/>
  <c r="AD66" i="1"/>
  <c r="AE66" i="1" s="1"/>
  <c r="R66" i="1"/>
  <c r="L66" i="1" s="1"/>
  <c r="L66" i="4" s="1"/>
  <c r="U66" i="1"/>
  <c r="V66" i="1" s="1"/>
  <c r="S7" i="1"/>
  <c r="M7" i="1" s="1"/>
  <c r="M7" i="4" s="1"/>
  <c r="Y11" i="1"/>
  <c r="Z11" i="1" s="1"/>
  <c r="AE11" i="1"/>
  <c r="AF11" i="1" s="1"/>
  <c r="AB11" i="1"/>
  <c r="AC11" i="1" s="1"/>
  <c r="R12" i="1"/>
  <c r="L12" i="1" s="1"/>
  <c r="W12" i="1"/>
  <c r="U13" i="1"/>
  <c r="U14" i="1"/>
  <c r="M65" i="4" l="1"/>
  <c r="N65" i="1"/>
  <c r="N7" i="1"/>
  <c r="N7" i="4" s="1"/>
  <c r="I65" i="4"/>
  <c r="J65" i="1"/>
  <c r="I35" i="4"/>
  <c r="J35" i="1"/>
  <c r="J35" i="4" s="1"/>
  <c r="M35" i="4"/>
  <c r="N35" i="1"/>
  <c r="N35" i="4" s="1"/>
  <c r="I36" i="1"/>
  <c r="M36" i="1"/>
  <c r="N36" i="1" s="1"/>
  <c r="U37" i="1"/>
  <c r="V37" i="1" s="1"/>
  <c r="H37" i="1"/>
  <c r="H37" i="4" s="1"/>
  <c r="AA37" i="1"/>
  <c r="AB37" i="1" s="1"/>
  <c r="X37" i="1"/>
  <c r="Y37" i="1" s="1"/>
  <c r="AD37" i="1"/>
  <c r="AE37" i="1" s="1"/>
  <c r="L37" i="1"/>
  <c r="L37" i="4" s="1"/>
  <c r="E38" i="1"/>
  <c r="R38" i="1" s="1"/>
  <c r="S10" i="1"/>
  <c r="M10" i="1" s="1"/>
  <c r="J65" i="4"/>
  <c r="N65" i="4"/>
  <c r="P39" i="1" a="1"/>
  <c r="P39" i="1" s="1"/>
  <c r="S9" i="1"/>
  <c r="M9" i="1" s="1"/>
  <c r="I66" i="1"/>
  <c r="S66" i="1"/>
  <c r="M66" i="1" s="1"/>
  <c r="X67" i="1"/>
  <c r="Y67" i="1" s="1"/>
  <c r="AA67" i="1"/>
  <c r="AB67" i="1" s="1"/>
  <c r="H67" i="1"/>
  <c r="H67" i="4" s="1"/>
  <c r="AD67" i="1"/>
  <c r="AE67" i="1" s="1"/>
  <c r="R67" i="1"/>
  <c r="L67" i="1" s="1"/>
  <c r="L67" i="4" s="1"/>
  <c r="U67" i="1"/>
  <c r="V67" i="1" s="1"/>
  <c r="S11" i="1"/>
  <c r="M11" i="1" s="1"/>
  <c r="R13" i="1"/>
  <c r="L13" i="1" s="1"/>
  <c r="W13" i="1"/>
  <c r="R14" i="1"/>
  <c r="L14" i="1" s="1"/>
  <c r="W14" i="1"/>
  <c r="AE12" i="1"/>
  <c r="AF12" i="1" s="1"/>
  <c r="Y12" i="1"/>
  <c r="Z12" i="1" s="1"/>
  <c r="AB12" i="1"/>
  <c r="AC12" i="1" s="1"/>
  <c r="N10" i="1" l="1"/>
  <c r="M66" i="4"/>
  <c r="N66" i="1"/>
  <c r="N11" i="1"/>
  <c r="I66" i="4"/>
  <c r="J66" i="1"/>
  <c r="N9" i="1"/>
  <c r="I36" i="4"/>
  <c r="J36" i="1"/>
  <c r="J36" i="4"/>
  <c r="M37" i="1"/>
  <c r="N37" i="1" s="1"/>
  <c r="I37" i="1"/>
  <c r="J37" i="1" s="1"/>
  <c r="M36" i="4"/>
  <c r="N36" i="4"/>
  <c r="E39" i="1"/>
  <c r="R39" i="1" s="1"/>
  <c r="H38" i="1"/>
  <c r="H38" i="4" s="1"/>
  <c r="AD38" i="1"/>
  <c r="AE38" i="1" s="1"/>
  <c r="X38" i="1"/>
  <c r="Y38" i="1" s="1"/>
  <c r="L38" i="1"/>
  <c r="L38" i="4" s="1"/>
  <c r="U38" i="1"/>
  <c r="V38" i="1" s="1"/>
  <c r="AA38" i="1"/>
  <c r="AB38" i="1" s="1"/>
  <c r="J66" i="4"/>
  <c r="N66" i="4"/>
  <c r="P40" i="1" a="1"/>
  <c r="P40" i="1" s="1"/>
  <c r="AD68" i="1"/>
  <c r="AE68" i="1" s="1"/>
  <c r="R68" i="1"/>
  <c r="L68" i="1" s="1"/>
  <c r="L68" i="4" s="1"/>
  <c r="U68" i="1"/>
  <c r="V68" i="1" s="1"/>
  <c r="I67" i="1"/>
  <c r="X68" i="1"/>
  <c r="Y68" i="1" s="1"/>
  <c r="AA68" i="1"/>
  <c r="AB68" i="1" s="1"/>
  <c r="H68" i="1"/>
  <c r="H68" i="4" s="1"/>
  <c r="S67" i="1"/>
  <c r="M67" i="1" s="1"/>
  <c r="S12" i="1"/>
  <c r="M12" i="1" s="1"/>
  <c r="AB14" i="1"/>
  <c r="AC14" i="1" s="1"/>
  <c r="AE14" i="1"/>
  <c r="AF14" i="1" s="1"/>
  <c r="Y14" i="1"/>
  <c r="Z14" i="1" s="1"/>
  <c r="AE13" i="1"/>
  <c r="AF13" i="1" s="1"/>
  <c r="Y13" i="1"/>
  <c r="Z13" i="1" s="1"/>
  <c r="AB13" i="1"/>
  <c r="AC13" i="1" s="1"/>
  <c r="M67" i="4" l="1"/>
  <c r="N67" i="1"/>
  <c r="N12" i="1"/>
  <c r="I67" i="4"/>
  <c r="J67" i="1"/>
  <c r="I37" i="4"/>
  <c r="J37" i="4"/>
  <c r="M37" i="4"/>
  <c r="N37" i="4"/>
  <c r="M38" i="1"/>
  <c r="N38" i="1" s="1"/>
  <c r="I38" i="1"/>
  <c r="J38" i="1" s="1"/>
  <c r="E40" i="1"/>
  <c r="R40" i="1" s="1"/>
  <c r="AD39" i="1"/>
  <c r="AE39" i="1" s="1"/>
  <c r="AA39" i="1"/>
  <c r="AB39" i="1" s="1"/>
  <c r="L39" i="1"/>
  <c r="L39" i="4" s="1"/>
  <c r="X39" i="1"/>
  <c r="Y39" i="1" s="1"/>
  <c r="U39" i="1"/>
  <c r="V39" i="1" s="1"/>
  <c r="H39" i="1"/>
  <c r="H39" i="4" s="1"/>
  <c r="N67" i="4"/>
  <c r="J67" i="4"/>
  <c r="P41" i="1" a="1"/>
  <c r="P41" i="1" s="1"/>
  <c r="I68" i="1"/>
  <c r="X69" i="1"/>
  <c r="Y69" i="1" s="1"/>
  <c r="AA69" i="1"/>
  <c r="AB69" i="1" s="1"/>
  <c r="H69" i="1"/>
  <c r="H69" i="4" s="1"/>
  <c r="S68" i="1"/>
  <c r="M68" i="1" s="1"/>
  <c r="AD69" i="1"/>
  <c r="AE69" i="1" s="1"/>
  <c r="R69" i="1"/>
  <c r="L69" i="1" s="1"/>
  <c r="L69" i="4" s="1"/>
  <c r="U69" i="1"/>
  <c r="V69" i="1" s="1"/>
  <c r="S13" i="1"/>
  <c r="M13" i="1" s="1"/>
  <c r="S14" i="1"/>
  <c r="M14" i="1" s="1"/>
  <c r="N13" i="1" l="1"/>
  <c r="I68" i="4"/>
  <c r="J68" i="1"/>
  <c r="M68" i="4"/>
  <c r="N68" i="1"/>
  <c r="N14" i="1"/>
  <c r="M39" i="1"/>
  <c r="I39" i="1"/>
  <c r="I38" i="4"/>
  <c r="J38" i="4"/>
  <c r="M38" i="4"/>
  <c r="N38" i="4"/>
  <c r="E41" i="1"/>
  <c r="R41" i="1" s="1"/>
  <c r="L40" i="1"/>
  <c r="L40" i="4" s="1"/>
  <c r="H40" i="1"/>
  <c r="H40" i="4" s="1"/>
  <c r="X40" i="1"/>
  <c r="Y40" i="1" s="1"/>
  <c r="U40" i="1"/>
  <c r="V40" i="1" s="1"/>
  <c r="AA40" i="1"/>
  <c r="AB40" i="1" s="1"/>
  <c r="AD40" i="1"/>
  <c r="AE40" i="1" s="1"/>
  <c r="N68" i="4"/>
  <c r="J68" i="4"/>
  <c r="P42" i="1" a="1"/>
  <c r="P42" i="1" s="1"/>
  <c r="AD70" i="1"/>
  <c r="AE70" i="1" s="1"/>
  <c r="R70" i="1"/>
  <c r="L70" i="1" s="1"/>
  <c r="L70" i="4" s="1"/>
  <c r="U70" i="1"/>
  <c r="V70" i="1" s="1"/>
  <c r="I69" i="1"/>
  <c r="S69" i="1"/>
  <c r="M69" i="1" s="1"/>
  <c r="X70" i="1"/>
  <c r="Y70" i="1" s="1"/>
  <c r="AA70" i="1"/>
  <c r="AB70" i="1" s="1"/>
  <c r="H70" i="1"/>
  <c r="H70" i="4" s="1"/>
  <c r="I69" i="4" l="1"/>
  <c r="J69" i="1"/>
  <c r="M69" i="4"/>
  <c r="N69" i="1"/>
  <c r="I39" i="4"/>
  <c r="J39" i="1"/>
  <c r="N39" i="4"/>
  <c r="N39" i="1"/>
  <c r="M39" i="4"/>
  <c r="J39" i="4"/>
  <c r="M40" i="1"/>
  <c r="E42" i="1"/>
  <c r="R42" i="1" s="1"/>
  <c r="I40" i="1"/>
  <c r="J40" i="1" s="1"/>
  <c r="AD41" i="1"/>
  <c r="AE41" i="1" s="1"/>
  <c r="U41" i="1"/>
  <c r="V41" i="1" s="1"/>
  <c r="H41" i="1"/>
  <c r="H41" i="4" s="1"/>
  <c r="L41" i="1"/>
  <c r="L41" i="4" s="1"/>
  <c r="AA41" i="1"/>
  <c r="AB41" i="1" s="1"/>
  <c r="X41" i="1"/>
  <c r="Y41" i="1" s="1"/>
  <c r="N69" i="4"/>
  <c r="J69" i="4"/>
  <c r="I70" i="1"/>
  <c r="S70" i="1"/>
  <c r="M70" i="1" s="1"/>
  <c r="M70" i="4" l="1"/>
  <c r="N70" i="1"/>
  <c r="I70" i="4"/>
  <c r="J70" i="1"/>
  <c r="N40" i="4"/>
  <c r="N40" i="1"/>
  <c r="I41" i="1"/>
  <c r="M40" i="4"/>
  <c r="I40" i="4"/>
  <c r="J40" i="4"/>
  <c r="M41" i="1"/>
  <c r="N41" i="1" s="1"/>
  <c r="AD42" i="1"/>
  <c r="AE42" i="1" s="1"/>
  <c r="U42" i="1"/>
  <c r="V42" i="1" s="1"/>
  <c r="AA42" i="1"/>
  <c r="AB42" i="1" s="1"/>
  <c r="H42" i="1"/>
  <c r="H42" i="4" s="1"/>
  <c r="X42" i="1"/>
  <c r="Y42" i="1" s="1"/>
  <c r="L42" i="1"/>
  <c r="L42" i="4" s="1"/>
  <c r="N70" i="4"/>
  <c r="J70" i="4"/>
  <c r="J41" i="4" l="1"/>
  <c r="J41" i="1"/>
  <c r="I41" i="4"/>
  <c r="M42" i="1"/>
  <c r="M41" i="4"/>
  <c r="N41" i="4"/>
  <c r="I42" i="1"/>
  <c r="J42" i="1" s="1"/>
  <c r="N42" i="4"/>
  <c r="M42" i="4" l="1"/>
  <c r="N42" i="1"/>
  <c r="J42" i="4"/>
  <c r="I4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<sst xmlns="http://schemas.openxmlformats.org/spreadsheetml/2006/main" count="187" uniqueCount="55">
  <si>
    <t>a</t>
  </si>
  <si>
    <t>b</t>
  </si>
  <si>
    <t>c</t>
  </si>
  <si>
    <t>gamma (rad)</t>
  </si>
  <si>
    <t>x</t>
  </si>
  <si>
    <t>help</t>
  </si>
  <si>
    <t>measure</t>
  </si>
  <si>
    <t>u</t>
  </si>
  <si>
    <t>r</t>
  </si>
  <si>
    <t>theta</t>
  </si>
  <si>
    <t>rad</t>
  </si>
  <si>
    <t>y</t>
  </si>
  <si>
    <t>theta/x</t>
  </si>
  <si>
    <t>theta/y</t>
  </si>
  <si>
    <t>dr/dx</t>
  </si>
  <si>
    <t>dr/dy</t>
  </si>
  <si>
    <t>dx/dr</t>
  </si>
  <si>
    <t>dx/dtheta</t>
  </si>
  <si>
    <t>dy/dr</t>
  </si>
  <si>
    <t>dy/dtheta</t>
  </si>
  <si>
    <t>dtheta/da</t>
  </si>
  <si>
    <t>dtheta/db</t>
  </si>
  <si>
    <t>dtheta/dc</t>
  </si>
  <si>
    <t>uncertainty</t>
  </si>
  <si>
    <t>gamma</t>
  </si>
  <si>
    <t>product</t>
  </si>
  <si>
    <t>Law of Cosines</t>
  </si>
  <si>
    <t>Pythagorean Theorem</t>
  </si>
  <si>
    <t>Circle Chord &amp; Sagitta</t>
  </si>
  <si>
    <t>chord</t>
  </si>
  <si>
    <t>sagitta</t>
  </si>
  <si>
    <t>radius</t>
  </si>
  <si>
    <t>Cosine (x) * Sine (y)</t>
  </si>
  <si>
    <t>dr/dchord</t>
  </si>
  <si>
    <t>dr/dsagitta</t>
  </si>
  <si>
    <t>dtheta/dchord</t>
  </si>
  <si>
    <t>dtheta/dsagitta</t>
  </si>
  <si>
    <t>adjacent</t>
  </si>
  <si>
    <t>opposite</t>
  </si>
  <si>
    <t>hypotenuse</t>
  </si>
  <si>
    <t>Law of Cosines — Known Sides</t>
  </si>
  <si>
    <t>Circle Sector — Known Chord &amp; Sagitta</t>
  </si>
  <si>
    <t>abs uncertainty</t>
  </si>
  <si>
    <t>Copyright © 2024 Merlijn van Veen. All Rights Reserved.</t>
  </si>
  <si>
    <t>Sine &amp; Cosine — Known Radius &amp; Theta</t>
  </si>
  <si>
    <t>Law of Cosines — Two Sides &amp; One Angle</t>
  </si>
  <si>
    <t>dc/da</t>
  </si>
  <si>
    <t>dc/db</t>
  </si>
  <si>
    <t>dc/dgamma</t>
  </si>
  <si>
    <t>Tangens — Known Adjacent &amp; Theta</t>
  </si>
  <si>
    <t>d/da</t>
  </si>
  <si>
    <t>d/dtheta</t>
  </si>
  <si>
    <t>Pythagorean Theorem — Known Adjacent &amp; Opposite</t>
  </si>
  <si>
    <t>Law of Cosines — Two Known Sides &amp; One Angle</t>
  </si>
  <si>
    <t>Tangent — Known Adjacent &amp; 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</si>
</sst>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&quot;°&quot;"/>
    <numFmt numFmtId="165" formatCode="0.00&quot;°&quot;"/>
    <numFmt numFmtId="166" formatCode="0.000"/>
    <numFmt numFmtId="167" formatCode="0.0%"/>
  </numFmts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i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F00"/>
      <color rgb="FFFF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370024</xdr:colOff>
      <xdr:row>18</xdr:row>
      <xdr:rowOff>205976</xdr:rowOff>
    </xdr:from>
    <xdr:to>
      <xdr:col>18</xdr:col>
      <xdr:colOff>451969</xdr:colOff>
      <xdr:row>27</xdr:row>
      <xdr:rowOff>39288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5E0D09-B07E-7BD2-7338-7988F3A17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4922" y="3938221"/>
          <a:ext cx="2673782" cy="1699434"/>
        </a:xfrm>
        <a:prstGeom prst="rect">
          <a:avLst/>
        </a:prstGeom>
      </xdr:spPr>
    </xdr:pic>
    <xdr:clientData/>
  </xdr:twoCellAnchor>
  <xdr:twoCellAnchor editAs="oneCell">
    <xdr:from>
      <xdr:col>16</xdr:col>
      <xdr:colOff>82685</xdr:colOff>
      <xdr:row>74</xdr:row>
      <xdr:rowOff>120081</xdr:rowOff>
    </xdr:from>
    <xdr:to>
      <xdr:col>18</xdr:col>
      <xdr:colOff>570205</xdr:colOff>
      <xdr:row>83</xdr:row>
      <xdr:rowOff>172154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88BA5-9720-6E24-8FA1-24978FDC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0644" y="15463754"/>
          <a:ext cx="2146296" cy="1918196"/>
        </a:xfrm>
        <a:prstGeom prst="rect">
          <a:avLst/>
        </a:prstGeom>
      </xdr:spPr>
    </xdr:pic>
    <xdr:clientData/>
  </xdr:twoCellAnchor>
  <xdr:twoCellAnchor editAs="oneCell">
    <xdr:from>
      <xdr:col>15</xdr:col>
      <xdr:colOff>365164</xdr:colOff>
      <xdr:row>4</xdr:row>
      <xdr:rowOff>82440</xdr:rowOff>
    </xdr:from>
    <xdr:to>
      <xdr:col>18</xdr:col>
      <xdr:colOff>505719</xdr:colOff>
      <xdr:row>14</xdr:row>
      <xdr:rowOff>75619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09A34FB-F85D-B535-DE45-5570FE5D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0062" y="911828"/>
          <a:ext cx="2732392" cy="2066648"/>
        </a:xfrm>
        <a:prstGeom prst="rect">
          <a:avLst/>
        </a:prstGeom>
      </xdr:spPr>
    </xdr:pic>
    <xdr:clientData/>
  </xdr:twoCellAnchor>
  <xdr:twoCellAnchor editAs="oneCell">
    <xdr:from>
      <xdr:col>15</xdr:col>
      <xdr:colOff>335172</xdr:colOff>
      <xdr:row>53</xdr:row>
      <xdr:rowOff>129593</xdr:rowOff>
    </xdr:from>
    <xdr:to>
      <xdr:col>19</xdr:col>
      <xdr:colOff>10146</xdr:colOff>
      <xdr:row>63</xdr:row>
      <xdr:rowOff>120353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0AEA5F-D163-78BA-A3CA-78E9EC43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20070" y="11118981"/>
          <a:ext cx="3081528" cy="2064229"/>
        </a:xfrm>
        <a:prstGeom prst="rect">
          <a:avLst/>
        </a:prstGeom>
      </xdr:spPr>
    </xdr:pic>
    <xdr:clientData/>
  </xdr:twoCellAnchor>
  <xdr:twoCellAnchor editAs="oneCell">
    <xdr:from>
      <xdr:col>15</xdr:col>
      <xdr:colOff>335172</xdr:colOff>
      <xdr:row>32</xdr:row>
      <xdr:rowOff>44983</xdr:rowOff>
    </xdr:from>
    <xdr:to>
      <xdr:col>18</xdr:col>
      <xdr:colOff>765721</xdr:colOff>
      <xdr:row>42</xdr:row>
      <xdr:rowOff>104072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F581AD-E787-67B8-8878-DA210DCE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27604" y="6635253"/>
          <a:ext cx="3004874" cy="2118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6B6F-CB0D-C349-A01D-97B5AEF65387}">
  <dimension ref="B2:S84"/>
  <sheetViews>
    <sheetView tabSelected="1" zoomScale="88" zoomScaleNormal="100" workbookViewId="0">
      <selection activeCell="C5" sqref="C5"/>
    </sheetView>
  </sheetViews>
  <sheetFormatPr baseColWidth="10" defaultRowHeight="16" x14ac:dyDescent="0.2"/>
  <cols>
    <col min="4" max="5" width="12.1640625" bestFit="1" customWidth="1"/>
    <col min="6" max="16" width="12.1640625" customWidth="1"/>
  </cols>
  <sheetData>
    <row r="2" spans="2:19" x14ac:dyDescent="0.2">
      <c r="B2" s="4" t="s">
        <v>40</v>
      </c>
      <c r="S2" s="21" t="s">
        <v>43</v>
      </c>
    </row>
    <row r="3" spans="2:19" x14ac:dyDescent="0.2">
      <c r="C3" s="10" t="s">
        <v>0</v>
      </c>
      <c r="D3" s="10"/>
      <c r="E3" s="10" t="s">
        <v>1</v>
      </c>
      <c r="F3" s="10"/>
      <c r="G3" s="10" t="s">
        <v>2</v>
      </c>
      <c r="H3" s="10"/>
    </row>
    <row r="4" spans="2:19" x14ac:dyDescent="0.2">
      <c r="C4" s="5" t="s">
        <v>6</v>
      </c>
      <c r="D4" s="5" t="s">
        <v>23</v>
      </c>
      <c r="E4" s="5" t="s">
        <v>6</v>
      </c>
      <c r="F4" s="5" t="s">
        <v>23</v>
      </c>
      <c r="G4" s="5" t="s">
        <v>6</v>
      </c>
      <c r="H4" s="5" t="s">
        <v>23</v>
      </c>
      <c r="L4" s="5" t="s">
        <v>9</v>
      </c>
      <c r="M4" s="12" t="s">
        <v>42</v>
      </c>
      <c r="N4" s="9"/>
    </row>
    <row r="5" spans="2:19" x14ac:dyDescent="0.2">
      <c r="B5" s="5">
        <v>1</v>
      </c>
      <c r="C5" s="18">
        <v>3</v>
      </c>
      <c r="D5" s="18">
        <v>0.05</v>
      </c>
      <c r="E5" s="18">
        <v>4</v>
      </c>
      <c r="F5" s="18">
        <v>0.05</v>
      </c>
      <c r="G5" s="18">
        <v>5</v>
      </c>
      <c r="H5" s="18">
        <v>2.5399999999999999E-2</v>
      </c>
      <c r="L5" s="2">
        <f>IF(Calc!P5,"",Calc!L5)</f>
        <v>90</v>
      </c>
      <c r="M5" s="2">
        <f>IF(Calc!P5,"",Calc!M5)</f>
        <v>1.3388525883897786</v>
      </c>
      <c r="N5" s="15">
        <f>IF(Calc!P5,"",Calc!N5)</f>
        <v>1.487613987099754E-2</v>
      </c>
      <c r="P5" s="23"/>
      <c r="Q5" s="24"/>
      <c r="R5" s="24"/>
      <c r="S5" s="25"/>
    </row>
    <row r="6" spans="2:19" x14ac:dyDescent="0.2">
      <c r="B6" s="5">
        <v>2</v>
      </c>
      <c r="C6" s="18">
        <v>30</v>
      </c>
      <c r="D6" s="18">
        <v>0.25</v>
      </c>
      <c r="E6" s="18">
        <v>40</v>
      </c>
      <c r="F6" s="18">
        <v>0.25</v>
      </c>
      <c r="G6" s="18">
        <v>50</v>
      </c>
      <c r="H6" s="18">
        <v>0.15239999999999998</v>
      </c>
      <c r="L6" s="2">
        <f>IF(Calc!P6,"",Calc!L6)</f>
        <v>90</v>
      </c>
      <c r="M6" s="2">
        <f>IF(Calc!P6,"",Calc!M6)</f>
        <v>0.69898372319456925</v>
      </c>
      <c r="N6" s="15">
        <f>IF(Calc!P6,"",Calc!N6)</f>
        <v>7.7664858132729915E-3</v>
      </c>
      <c r="P6" s="26"/>
      <c r="Q6" s="27"/>
      <c r="R6" s="27"/>
      <c r="S6" s="28"/>
    </row>
    <row r="7" spans="2:19" x14ac:dyDescent="0.2">
      <c r="B7" s="5">
        <v>3</v>
      </c>
      <c r="C7" s="18">
        <v>300</v>
      </c>
      <c r="D7" s="18">
        <v>0.5</v>
      </c>
      <c r="E7" s="18">
        <v>400</v>
      </c>
      <c r="F7" s="18">
        <v>0.5</v>
      </c>
      <c r="G7" s="18">
        <v>500</v>
      </c>
      <c r="H7" s="18">
        <v>0.30479999999999996</v>
      </c>
      <c r="L7" s="2">
        <f>IF(Calc!P7,"",Calc!L7)</f>
        <v>90</v>
      </c>
      <c r="M7" s="2">
        <f>IF(Calc!P7,"",Calc!M7)</f>
        <v>0.13979674463891387</v>
      </c>
      <c r="N7" s="15">
        <f>IF(Calc!P7,"",Calc!N7)</f>
        <v>1.5532971626545985E-3</v>
      </c>
      <c r="P7" s="26"/>
      <c r="Q7" s="27"/>
      <c r="R7" s="27"/>
      <c r="S7" s="28"/>
    </row>
    <row r="8" spans="2:19" x14ac:dyDescent="0.2">
      <c r="B8" s="5">
        <v>4</v>
      </c>
      <c r="C8" s="18"/>
      <c r="D8" s="18"/>
      <c r="E8" s="18"/>
      <c r="F8" s="18"/>
      <c r="G8" s="18"/>
      <c r="H8" s="18"/>
      <c r="L8" s="2" t="str">
        <f>IF(Calc!P8,"",Calc!L8)</f>
        <v/>
      </c>
      <c r="M8" s="2" t="str">
        <f>IF(Calc!P8,"",Calc!M8)</f>
        <v/>
      </c>
      <c r="N8" s="15" t="str">
        <f>IF(Calc!P8,"",Calc!N8)</f>
        <v/>
      </c>
      <c r="P8" s="26"/>
      <c r="Q8" s="27"/>
      <c r="R8" s="27"/>
      <c r="S8" s="28"/>
    </row>
    <row r="9" spans="2:19" x14ac:dyDescent="0.2">
      <c r="B9" s="5">
        <v>5</v>
      </c>
      <c r="C9" s="18"/>
      <c r="D9" s="18"/>
      <c r="E9" s="18"/>
      <c r="F9" s="18"/>
      <c r="G9" s="18"/>
      <c r="H9" s="18"/>
      <c r="I9" s="7"/>
      <c r="L9" s="2" t="str">
        <f>IF(Calc!P9,"",Calc!L9)</f>
        <v/>
      </c>
      <c r="M9" s="2" t="str">
        <f>IF(Calc!P9,"",Calc!M9)</f>
        <v/>
      </c>
      <c r="N9" s="15" t="str">
        <f>IF(Calc!P9,"",Calc!N9)</f>
        <v/>
      </c>
      <c r="P9" s="26"/>
      <c r="Q9" s="27"/>
      <c r="R9" s="27"/>
      <c r="S9" s="28"/>
    </row>
    <row r="10" spans="2:19" x14ac:dyDescent="0.2">
      <c r="B10" s="5">
        <v>6</v>
      </c>
      <c r="C10" s="18"/>
      <c r="D10" s="18"/>
      <c r="E10" s="18"/>
      <c r="F10" s="18"/>
      <c r="G10" s="18"/>
      <c r="H10" s="18"/>
      <c r="L10" s="2" t="str">
        <f>IF(Calc!P10,"",Calc!L10)</f>
        <v/>
      </c>
      <c r="M10" s="2" t="str">
        <f>IF(Calc!P10,"",Calc!M10)</f>
        <v/>
      </c>
      <c r="N10" s="15" t="str">
        <f>IF(Calc!P10,"",Calc!N10)</f>
        <v/>
      </c>
      <c r="P10" s="26"/>
      <c r="Q10" s="27"/>
      <c r="R10" s="27"/>
      <c r="S10" s="28"/>
    </row>
    <row r="11" spans="2:19" x14ac:dyDescent="0.2">
      <c r="B11" s="5">
        <v>7</v>
      </c>
      <c r="C11" s="18"/>
      <c r="D11" s="18"/>
      <c r="E11" s="18"/>
      <c r="F11" s="18"/>
      <c r="G11" s="18"/>
      <c r="H11" s="18"/>
      <c r="L11" s="2" t="str">
        <f>IF(Calc!P11,"",Calc!L11)</f>
        <v/>
      </c>
      <c r="M11" s="2" t="str">
        <f>IF(Calc!P11,"",Calc!M11)</f>
        <v/>
      </c>
      <c r="N11" s="15" t="str">
        <f>IF(Calc!P11,"",Calc!N11)</f>
        <v/>
      </c>
      <c r="P11" s="26"/>
      <c r="Q11" s="27"/>
      <c r="R11" s="27"/>
      <c r="S11" s="28"/>
    </row>
    <row r="12" spans="2:19" x14ac:dyDescent="0.2">
      <c r="B12" s="5">
        <v>8</v>
      </c>
      <c r="C12" s="18"/>
      <c r="D12" s="18"/>
      <c r="E12" s="18"/>
      <c r="F12" s="18"/>
      <c r="G12" s="18"/>
      <c r="H12" s="18"/>
      <c r="L12" s="2" t="str">
        <f>IF(Calc!P12,"",Calc!L12)</f>
        <v/>
      </c>
      <c r="M12" s="2" t="str">
        <f>IF(Calc!P12,"",Calc!M12)</f>
        <v/>
      </c>
      <c r="N12" s="15" t="str">
        <f>IF(Calc!P12,"",Calc!N12)</f>
        <v/>
      </c>
      <c r="P12" s="26"/>
      <c r="Q12" s="27"/>
      <c r="R12" s="27"/>
      <c r="S12" s="28"/>
    </row>
    <row r="13" spans="2:19" x14ac:dyDescent="0.2">
      <c r="B13" s="5">
        <v>9</v>
      </c>
      <c r="C13" s="18"/>
      <c r="D13" s="18"/>
      <c r="E13" s="18"/>
      <c r="F13" s="18"/>
      <c r="G13" s="18"/>
      <c r="H13" s="18"/>
      <c r="L13" s="2" t="str">
        <f>IF(Calc!P13,"",Calc!L13)</f>
        <v/>
      </c>
      <c r="M13" s="2" t="str">
        <f>IF(Calc!P13,"",Calc!M13)</f>
        <v/>
      </c>
      <c r="N13" s="15" t="str">
        <f>IF(Calc!P13,"",Calc!N13)</f>
        <v/>
      </c>
      <c r="P13" s="26"/>
      <c r="Q13" s="27"/>
      <c r="R13" s="27"/>
      <c r="S13" s="28"/>
    </row>
    <row r="14" spans="2:19" x14ac:dyDescent="0.2">
      <c r="B14" s="5">
        <v>10</v>
      </c>
      <c r="C14" s="18"/>
      <c r="D14" s="18"/>
      <c r="E14" s="18"/>
      <c r="F14" s="18"/>
      <c r="G14" s="18"/>
      <c r="H14" s="18"/>
      <c r="L14" s="2" t="str">
        <f>IF(Calc!P14,"",Calc!L14)</f>
        <v/>
      </c>
      <c r="M14" s="2" t="str">
        <f>IF(Calc!P14,"",Calc!M14)</f>
        <v/>
      </c>
      <c r="N14" s="15" t="str">
        <f>IF(Calc!P14,"",Calc!N14)</f>
        <v/>
      </c>
      <c r="P14" s="29"/>
      <c r="Q14" s="30"/>
      <c r="R14" s="30"/>
      <c r="S14" s="31"/>
    </row>
    <row r="15" spans="2:19" x14ac:dyDescent="0.2">
      <c r="L15" s="2"/>
      <c r="M15" s="2"/>
      <c r="N15" s="15"/>
      <c r="P15" s="1"/>
      <c r="Q15" s="1"/>
      <c r="R15" s="1"/>
      <c r="S15" s="1"/>
    </row>
    <row r="16" spans="2:19" x14ac:dyDescent="0.2">
      <c r="B16" s="4" t="s">
        <v>53</v>
      </c>
      <c r="L16" s="2"/>
      <c r="M16" s="2"/>
      <c r="N16" s="15"/>
      <c r="P16" s="1"/>
      <c r="Q16" s="1"/>
      <c r="R16" s="1"/>
      <c r="S16" s="1"/>
    </row>
    <row r="17" spans="2:19" x14ac:dyDescent="0.2">
      <c r="C17" s="10" t="s">
        <v>0</v>
      </c>
      <c r="D17" s="10"/>
      <c r="E17" s="10" t="s">
        <v>1</v>
      </c>
      <c r="F17" s="10"/>
      <c r="G17" s="10" t="s">
        <v>9</v>
      </c>
      <c r="H17" s="10"/>
      <c r="L17" s="2"/>
      <c r="M17" s="2"/>
      <c r="N17" s="15"/>
      <c r="P17" s="1"/>
      <c r="Q17" s="1"/>
      <c r="R17" s="1"/>
      <c r="S17" s="1"/>
    </row>
    <row r="18" spans="2:19" x14ac:dyDescent="0.2">
      <c r="C18" s="5" t="s">
        <v>6</v>
      </c>
      <c r="D18" s="5" t="s">
        <v>23</v>
      </c>
      <c r="E18" s="5" t="s">
        <v>6</v>
      </c>
      <c r="F18" s="5" t="s">
        <v>23</v>
      </c>
      <c r="G18" s="5" t="s">
        <v>6</v>
      </c>
      <c r="H18" s="5" t="s">
        <v>23</v>
      </c>
      <c r="L18" s="5" t="s">
        <v>2</v>
      </c>
      <c r="M18" s="12" t="s">
        <v>42</v>
      </c>
      <c r="N18" s="9"/>
      <c r="P18" s="1"/>
      <c r="Q18" s="1"/>
      <c r="R18" s="1"/>
      <c r="S18" s="1"/>
    </row>
    <row r="19" spans="2:19" x14ac:dyDescent="0.2">
      <c r="B19" s="5">
        <v>1</v>
      </c>
      <c r="C19" s="18">
        <v>4</v>
      </c>
      <c r="D19" s="18">
        <v>0.05</v>
      </c>
      <c r="E19" s="18">
        <v>5</v>
      </c>
      <c r="F19" s="18">
        <v>0.05</v>
      </c>
      <c r="G19" s="20">
        <v>36.869897645843999</v>
      </c>
      <c r="H19" s="20">
        <v>0.5</v>
      </c>
      <c r="L19" s="16">
        <f>IF(Calc!P19,"",Calc!L19)</f>
        <v>2.9999999999999978</v>
      </c>
      <c r="M19" s="16">
        <f>IF(Calc!P19,"",Calc!M19)</f>
        <v>7.5986042906492635E-2</v>
      </c>
      <c r="N19" s="15">
        <f>IF(Calc!P19,"",Calc!N19)</f>
        <v>2.5328680968830897E-2</v>
      </c>
      <c r="P19" s="23"/>
      <c r="Q19" s="24"/>
      <c r="R19" s="24"/>
      <c r="S19" s="25"/>
    </row>
    <row r="20" spans="2:19" x14ac:dyDescent="0.2">
      <c r="B20" s="5">
        <v>2</v>
      </c>
      <c r="C20" s="18">
        <v>40</v>
      </c>
      <c r="D20" s="18">
        <v>0.25</v>
      </c>
      <c r="E20" s="18">
        <v>50</v>
      </c>
      <c r="F20" s="18">
        <v>0.25</v>
      </c>
      <c r="G20" s="20">
        <v>36.869897645843999</v>
      </c>
      <c r="H20" s="20">
        <v>1</v>
      </c>
      <c r="L20" s="16">
        <f>IF(Calc!P20,"",Calc!L20)</f>
        <v>29.999999999999986</v>
      </c>
      <c r="M20" s="16">
        <f>IF(Calc!P20,"",Calc!M20)</f>
        <v>1.4042975064547163</v>
      </c>
      <c r="N20" s="15">
        <f>IF(Calc!P20,"",Calc!N20)</f>
        <v>4.6809916881823899E-2</v>
      </c>
      <c r="P20" s="26"/>
      <c r="Q20" s="27"/>
      <c r="R20" s="27"/>
      <c r="S20" s="28"/>
    </row>
    <row r="21" spans="2:19" x14ac:dyDescent="0.2">
      <c r="B21" s="5">
        <v>3</v>
      </c>
      <c r="C21" s="18">
        <v>400</v>
      </c>
      <c r="D21" s="18">
        <v>0.5</v>
      </c>
      <c r="E21" s="18">
        <v>500</v>
      </c>
      <c r="F21" s="18">
        <v>0.5</v>
      </c>
      <c r="G21" s="20">
        <v>36.869897645843999</v>
      </c>
      <c r="H21" s="20">
        <v>2</v>
      </c>
      <c r="L21" s="16">
        <f>IF(Calc!P21,"",Calc!L21)</f>
        <v>299.99999999999983</v>
      </c>
      <c r="M21" s="16">
        <f>IF(Calc!P21,"",Calc!M21)</f>
        <v>27.926879429216111</v>
      </c>
      <c r="N21" s="15">
        <f>IF(Calc!P21,"",Calc!N21)</f>
        <v>9.3089598097387094E-2</v>
      </c>
      <c r="P21" s="26"/>
      <c r="Q21" s="27"/>
      <c r="R21" s="27"/>
      <c r="S21" s="28"/>
    </row>
    <row r="22" spans="2:19" x14ac:dyDescent="0.2">
      <c r="B22" s="5">
        <v>4</v>
      </c>
      <c r="C22" s="18"/>
      <c r="D22" s="18"/>
      <c r="E22" s="18"/>
      <c r="F22" s="18"/>
      <c r="G22" s="20"/>
      <c r="H22" s="20"/>
      <c r="L22" s="16" t="str">
        <f>IF(Calc!P22,"",Calc!L22)</f>
        <v/>
      </c>
      <c r="M22" s="16" t="str">
        <f>IF(Calc!P22,"",Calc!M22)</f>
        <v/>
      </c>
      <c r="N22" s="15" t="str">
        <f>IF(Calc!P22,"",Calc!N22)</f>
        <v/>
      </c>
      <c r="P22" s="26"/>
      <c r="Q22" s="27"/>
      <c r="R22" s="27"/>
      <c r="S22" s="28"/>
    </row>
    <row r="23" spans="2:19" x14ac:dyDescent="0.2">
      <c r="B23" s="5">
        <v>5</v>
      </c>
      <c r="C23" s="18"/>
      <c r="D23" s="18"/>
      <c r="E23" s="18"/>
      <c r="F23" s="18"/>
      <c r="G23" s="20"/>
      <c r="H23" s="20"/>
      <c r="L23" s="16" t="str">
        <f>IF(Calc!P23,"",Calc!L23)</f>
        <v/>
      </c>
      <c r="M23" s="16" t="str">
        <f>IF(Calc!P23,"",Calc!M23)</f>
        <v/>
      </c>
      <c r="N23" s="15" t="str">
        <f>IF(Calc!P23,"",Calc!N23)</f>
        <v/>
      </c>
      <c r="P23" s="26"/>
      <c r="Q23" s="27"/>
      <c r="R23" s="27"/>
      <c r="S23" s="28"/>
    </row>
    <row r="24" spans="2:19" x14ac:dyDescent="0.2">
      <c r="B24" s="5">
        <v>6</v>
      </c>
      <c r="C24" s="18"/>
      <c r="D24" s="18"/>
      <c r="E24" s="18"/>
      <c r="F24" s="18"/>
      <c r="G24" s="20"/>
      <c r="H24" s="20"/>
      <c r="L24" s="16" t="str">
        <f>IF(Calc!P24,"",Calc!L24)</f>
        <v/>
      </c>
      <c r="M24" s="16" t="str">
        <f>IF(Calc!P24,"",Calc!M24)</f>
        <v/>
      </c>
      <c r="N24" s="15" t="str">
        <f>IF(Calc!P24,"",Calc!N24)</f>
        <v/>
      </c>
      <c r="P24" s="26"/>
      <c r="Q24" s="27"/>
      <c r="R24" s="27"/>
      <c r="S24" s="28"/>
    </row>
    <row r="25" spans="2:19" x14ac:dyDescent="0.2">
      <c r="B25" s="5">
        <v>7</v>
      </c>
      <c r="C25" s="18"/>
      <c r="D25" s="18"/>
      <c r="E25" s="18"/>
      <c r="F25" s="18"/>
      <c r="G25" s="20"/>
      <c r="H25" s="20"/>
      <c r="L25" s="16" t="str">
        <f>IF(Calc!P25,"",Calc!L25)</f>
        <v/>
      </c>
      <c r="M25" s="16" t="str">
        <f>IF(Calc!P25,"",Calc!M25)</f>
        <v/>
      </c>
      <c r="N25" s="15" t="str">
        <f>IF(Calc!P25,"",Calc!N25)</f>
        <v/>
      </c>
      <c r="P25" s="26"/>
      <c r="Q25" s="27"/>
      <c r="R25" s="27"/>
      <c r="S25" s="28"/>
    </row>
    <row r="26" spans="2:19" x14ac:dyDescent="0.2">
      <c r="B26" s="5">
        <v>8</v>
      </c>
      <c r="C26" s="18"/>
      <c r="D26" s="18"/>
      <c r="E26" s="18"/>
      <c r="F26" s="18"/>
      <c r="G26" s="20"/>
      <c r="H26" s="20"/>
      <c r="L26" s="16" t="str">
        <f>IF(Calc!P26,"",Calc!L26)</f>
        <v/>
      </c>
      <c r="M26" s="16" t="str">
        <f>IF(Calc!P26,"",Calc!M26)</f>
        <v/>
      </c>
      <c r="N26" s="15" t="str">
        <f>IF(Calc!P26,"",Calc!N26)</f>
        <v/>
      </c>
      <c r="P26" s="26"/>
      <c r="Q26" s="27"/>
      <c r="R26" s="27"/>
      <c r="S26" s="28"/>
    </row>
    <row r="27" spans="2:19" x14ac:dyDescent="0.2">
      <c r="B27" s="5">
        <v>9</v>
      </c>
      <c r="C27" s="18"/>
      <c r="D27" s="18"/>
      <c r="E27" s="18"/>
      <c r="F27" s="18"/>
      <c r="G27" s="20"/>
      <c r="H27" s="20"/>
      <c r="L27" s="16" t="str">
        <f>IF(Calc!P27,"",Calc!L27)</f>
        <v/>
      </c>
      <c r="M27" s="16" t="str">
        <f>IF(Calc!P27,"",Calc!M27)</f>
        <v/>
      </c>
      <c r="N27" s="15" t="str">
        <f>IF(Calc!P27,"",Calc!N27)</f>
        <v/>
      </c>
      <c r="P27" s="26"/>
      <c r="Q27" s="27"/>
      <c r="R27" s="27"/>
      <c r="S27" s="28"/>
    </row>
    <row r="28" spans="2:19" x14ac:dyDescent="0.2">
      <c r="B28" s="5">
        <v>10</v>
      </c>
      <c r="C28" s="18"/>
      <c r="D28" s="18"/>
      <c r="E28" s="18"/>
      <c r="F28" s="18"/>
      <c r="G28" s="20"/>
      <c r="H28" s="20"/>
      <c r="L28" s="16" t="str">
        <f>IF(Calc!P28,"",Calc!L28)</f>
        <v/>
      </c>
      <c r="M28" s="16" t="str">
        <f>IF(Calc!P28,"",Calc!M28)</f>
        <v/>
      </c>
      <c r="N28" s="15" t="str">
        <f>IF(Calc!P28,"",Calc!N28)</f>
        <v/>
      </c>
      <c r="P28" s="29"/>
      <c r="Q28" s="30"/>
      <c r="R28" s="30"/>
      <c r="S28" s="31"/>
    </row>
    <row r="30" spans="2:19" x14ac:dyDescent="0.2">
      <c r="B30" s="4" t="s">
        <v>44</v>
      </c>
    </row>
    <row r="31" spans="2:19" x14ac:dyDescent="0.2">
      <c r="C31" s="10" t="s">
        <v>31</v>
      </c>
      <c r="D31" s="9"/>
      <c r="E31" s="10" t="s">
        <v>9</v>
      </c>
      <c r="F31" s="9"/>
    </row>
    <row r="32" spans="2:19" x14ac:dyDescent="0.2">
      <c r="C32" s="5" t="s">
        <v>6</v>
      </c>
      <c r="D32" s="5" t="s">
        <v>23</v>
      </c>
      <c r="E32" s="5" t="s">
        <v>6</v>
      </c>
      <c r="F32" s="5" t="s">
        <v>23</v>
      </c>
      <c r="H32" s="5" t="s">
        <v>4</v>
      </c>
      <c r="I32" s="12" t="s">
        <v>42</v>
      </c>
      <c r="J32" s="9"/>
      <c r="K32" s="1"/>
      <c r="L32" s="5" t="s">
        <v>11</v>
      </c>
      <c r="M32" s="12" t="s">
        <v>42</v>
      </c>
      <c r="N32" s="9"/>
    </row>
    <row r="33" spans="2:19" x14ac:dyDescent="0.2">
      <c r="B33" s="5">
        <v>1</v>
      </c>
      <c r="C33" s="18">
        <v>5</v>
      </c>
      <c r="D33" s="18">
        <v>0.05</v>
      </c>
      <c r="E33" s="20">
        <v>36.86989764584402</v>
      </c>
      <c r="F33" s="20">
        <v>0.5</v>
      </c>
      <c r="H33" s="16">
        <f>IF(Calc!P33,"",Calc!H33)</f>
        <v>4</v>
      </c>
      <c r="I33" s="16">
        <f>IF(Calc!P33,"",Calc!I33)</f>
        <v>4.7805744367388478E-2</v>
      </c>
      <c r="J33" s="15">
        <f>IF(Calc!P33,"",Calc!J33)</f>
        <v>1.1951436091847119E-2</v>
      </c>
      <c r="K33" s="1"/>
      <c r="L33" s="17">
        <f>IF(Calc!P33,"",Calc!L33)</f>
        <v>3</v>
      </c>
      <c r="M33" s="16">
        <f>IF(Calc!P33,"",Calc!M33)</f>
        <v>4.6026836510310309E-2</v>
      </c>
      <c r="N33" s="15">
        <f>IF(Calc!P33,"",Calc!N33)</f>
        <v>1.5342278836770104E-2</v>
      </c>
      <c r="P33" s="23"/>
      <c r="Q33" s="24"/>
      <c r="R33" s="24"/>
      <c r="S33" s="25"/>
    </row>
    <row r="34" spans="2:19" x14ac:dyDescent="0.2">
      <c r="B34" s="5">
        <v>2</v>
      </c>
      <c r="C34" s="18">
        <v>50</v>
      </c>
      <c r="D34" s="18">
        <v>0.25</v>
      </c>
      <c r="E34" s="20">
        <v>36.86989764584402</v>
      </c>
      <c r="F34" s="20">
        <v>1</v>
      </c>
      <c r="H34" s="16">
        <f>IF(Calc!P34,"",Calc!H34)</f>
        <v>40</v>
      </c>
      <c r="I34" s="16">
        <f>IF(Calc!P34,"",Calc!I34)</f>
        <v>0.56049592131257986</v>
      </c>
      <c r="J34" s="15">
        <f>IF(Calc!P34,"",Calc!J34)</f>
        <v>1.4012398032814496E-2</v>
      </c>
      <c r="K34" s="1"/>
      <c r="L34" s="17">
        <f>IF(Calc!P34,"",Calc!L34)</f>
        <v>30</v>
      </c>
      <c r="M34" s="16">
        <f>IF(Calc!P34,"",Calc!M34)</f>
        <v>0.71406433299719829</v>
      </c>
      <c r="N34" s="15">
        <f>IF(Calc!P34,"",Calc!N34)</f>
        <v>2.3802144433239945E-2</v>
      </c>
      <c r="P34" s="26"/>
      <c r="Q34" s="27"/>
      <c r="R34" s="27"/>
      <c r="S34" s="28"/>
    </row>
    <row r="35" spans="2:19" x14ac:dyDescent="0.2">
      <c r="B35" s="5">
        <v>3</v>
      </c>
      <c r="C35" s="18">
        <v>500</v>
      </c>
      <c r="D35" s="18">
        <v>0.5</v>
      </c>
      <c r="E35" s="20">
        <v>36.86989764584402</v>
      </c>
      <c r="F35" s="20">
        <v>2</v>
      </c>
      <c r="H35" s="16">
        <f>IF(Calc!P35,"",Calc!H35)</f>
        <v>400</v>
      </c>
      <c r="I35" s="16">
        <f>IF(Calc!P35,"",Calc!I35)</f>
        <v>10.479612164732773</v>
      </c>
      <c r="J35" s="15">
        <f>IF(Calc!P35,"",Calc!J35)</f>
        <v>2.6199030411831931E-2</v>
      </c>
      <c r="K35" s="1"/>
      <c r="L35" s="17">
        <f>IF(Calc!P35,"",Calc!L35)</f>
        <v>300</v>
      </c>
      <c r="M35" s="16">
        <f>IF(Calc!P35,"",Calc!M35)</f>
        <v>13.965856531680881</v>
      </c>
      <c r="N35" s="15">
        <f>IF(Calc!P35,"",Calc!N35)</f>
        <v>4.655285510560294E-2</v>
      </c>
      <c r="P35" s="26"/>
      <c r="Q35" s="27"/>
      <c r="R35" s="27"/>
      <c r="S35" s="28"/>
    </row>
    <row r="36" spans="2:19" x14ac:dyDescent="0.2">
      <c r="B36" s="5">
        <v>4</v>
      </c>
      <c r="C36" s="18"/>
      <c r="D36" s="18"/>
      <c r="E36" s="20"/>
      <c r="F36" s="20"/>
      <c r="G36" s="7"/>
      <c r="H36" s="16" t="str">
        <f>IF(Calc!P36,"",Calc!H36)</f>
        <v/>
      </c>
      <c r="I36" s="16" t="str">
        <f>IF(Calc!P36,"",Calc!I36)</f>
        <v/>
      </c>
      <c r="J36" s="15" t="str">
        <f>IF(Calc!P36,"",Calc!J36)</f>
        <v/>
      </c>
      <c r="K36" s="1"/>
      <c r="L36" s="17" t="str">
        <f>IF(Calc!P36,"",Calc!L36)</f>
        <v/>
      </c>
      <c r="M36" s="16" t="str">
        <f>IF(Calc!P36,"",Calc!M36)</f>
        <v/>
      </c>
      <c r="N36" s="15" t="str">
        <f>IF(Calc!P36,"",Calc!N36)</f>
        <v/>
      </c>
      <c r="P36" s="26"/>
      <c r="Q36" s="27"/>
      <c r="R36" s="27"/>
      <c r="S36" s="28"/>
    </row>
    <row r="37" spans="2:19" x14ac:dyDescent="0.2">
      <c r="B37" s="5">
        <v>5</v>
      </c>
      <c r="C37" s="18"/>
      <c r="D37" s="18"/>
      <c r="E37" s="20"/>
      <c r="F37" s="20"/>
      <c r="G37" s="7"/>
      <c r="H37" s="16" t="str">
        <f>IF(Calc!P37,"",Calc!H37)</f>
        <v/>
      </c>
      <c r="I37" s="16" t="str">
        <f>IF(Calc!P37,"",Calc!I37)</f>
        <v/>
      </c>
      <c r="J37" s="15" t="str">
        <f>IF(Calc!P37,"",Calc!J37)</f>
        <v/>
      </c>
      <c r="K37" s="1"/>
      <c r="L37" s="17" t="str">
        <f>IF(Calc!P37,"",Calc!L37)</f>
        <v/>
      </c>
      <c r="M37" s="16" t="str">
        <f>IF(Calc!P37,"",Calc!M37)</f>
        <v/>
      </c>
      <c r="N37" s="15" t="str">
        <f>IF(Calc!P37,"",Calc!N37)</f>
        <v/>
      </c>
      <c r="P37" s="26"/>
      <c r="Q37" s="27"/>
      <c r="R37" s="27"/>
      <c r="S37" s="28"/>
    </row>
    <row r="38" spans="2:19" x14ac:dyDescent="0.2">
      <c r="B38" s="5">
        <v>6</v>
      </c>
      <c r="C38" s="18"/>
      <c r="D38" s="18"/>
      <c r="E38" s="20"/>
      <c r="F38" s="20"/>
      <c r="H38" s="16" t="str">
        <f>IF(Calc!P38,"",Calc!H38)</f>
        <v/>
      </c>
      <c r="I38" s="16" t="str">
        <f>IF(Calc!P38,"",Calc!I38)</f>
        <v/>
      </c>
      <c r="J38" s="15" t="str">
        <f>IF(Calc!P38,"",Calc!J38)</f>
        <v/>
      </c>
      <c r="K38" s="1"/>
      <c r="L38" s="17" t="str">
        <f>IF(Calc!P38,"",Calc!L38)</f>
        <v/>
      </c>
      <c r="M38" s="16" t="str">
        <f>IF(Calc!P38,"",Calc!M38)</f>
        <v/>
      </c>
      <c r="N38" s="15" t="str">
        <f>IF(Calc!P38,"",Calc!N38)</f>
        <v/>
      </c>
      <c r="P38" s="26"/>
      <c r="Q38" s="27"/>
      <c r="R38" s="27"/>
      <c r="S38" s="28"/>
    </row>
    <row r="39" spans="2:19" x14ac:dyDescent="0.2">
      <c r="B39" s="5">
        <v>7</v>
      </c>
      <c r="C39" s="18"/>
      <c r="D39" s="18"/>
      <c r="E39" s="20"/>
      <c r="F39" s="20"/>
      <c r="H39" s="16" t="str">
        <f>IF(Calc!P39,"",Calc!H39)</f>
        <v/>
      </c>
      <c r="I39" s="16" t="str">
        <f>IF(Calc!P39,"",Calc!I39)</f>
        <v/>
      </c>
      <c r="J39" s="15" t="str">
        <f>IF(Calc!P39,"",Calc!J39)</f>
        <v/>
      </c>
      <c r="K39" s="1"/>
      <c r="L39" s="17" t="str">
        <f>IF(Calc!P39,"",Calc!L39)</f>
        <v/>
      </c>
      <c r="M39" s="16" t="str">
        <f>IF(Calc!P39,"",Calc!M39)</f>
        <v/>
      </c>
      <c r="N39" s="15" t="str">
        <f>IF(Calc!P39,"",Calc!N39)</f>
        <v/>
      </c>
      <c r="P39" s="26"/>
      <c r="Q39" s="27"/>
      <c r="R39" s="27"/>
      <c r="S39" s="28"/>
    </row>
    <row r="40" spans="2:19" x14ac:dyDescent="0.2">
      <c r="B40" s="5">
        <v>8</v>
      </c>
      <c r="C40" s="18"/>
      <c r="D40" s="18"/>
      <c r="E40" s="20"/>
      <c r="F40" s="20"/>
      <c r="H40" s="16" t="str">
        <f>IF(Calc!P40,"",Calc!H40)</f>
        <v/>
      </c>
      <c r="I40" s="16" t="str">
        <f>IF(Calc!P40,"",Calc!I40)</f>
        <v/>
      </c>
      <c r="J40" s="15" t="str">
        <f>IF(Calc!P40,"",Calc!J40)</f>
        <v/>
      </c>
      <c r="K40" s="1"/>
      <c r="L40" s="17" t="str">
        <f>IF(Calc!P40,"",Calc!L40)</f>
        <v/>
      </c>
      <c r="M40" s="16" t="str">
        <f>IF(Calc!P40,"",Calc!M40)</f>
        <v/>
      </c>
      <c r="N40" s="15" t="str">
        <f>IF(Calc!P40,"",Calc!N40)</f>
        <v/>
      </c>
      <c r="P40" s="26"/>
      <c r="Q40" s="27"/>
      <c r="R40" s="27"/>
      <c r="S40" s="28"/>
    </row>
    <row r="41" spans="2:19" x14ac:dyDescent="0.2">
      <c r="B41" s="5">
        <v>9</v>
      </c>
      <c r="C41" s="18"/>
      <c r="D41" s="18"/>
      <c r="E41" s="20"/>
      <c r="F41" s="20"/>
      <c r="H41" s="16" t="str">
        <f>IF(Calc!P41,"",Calc!H41)</f>
        <v/>
      </c>
      <c r="I41" s="16" t="str">
        <f>IF(Calc!P41,"",Calc!I41)</f>
        <v/>
      </c>
      <c r="J41" s="15" t="str">
        <f>IF(Calc!P41,"",Calc!J41)</f>
        <v/>
      </c>
      <c r="K41" s="1"/>
      <c r="L41" s="17" t="str">
        <f>IF(Calc!P41,"",Calc!L41)</f>
        <v/>
      </c>
      <c r="M41" s="16" t="str">
        <f>IF(Calc!P41,"",Calc!M41)</f>
        <v/>
      </c>
      <c r="N41" s="15" t="str">
        <f>IF(Calc!P41,"",Calc!N41)</f>
        <v/>
      </c>
      <c r="P41" s="26"/>
      <c r="Q41" s="27"/>
      <c r="R41" s="27"/>
      <c r="S41" s="28"/>
    </row>
    <row r="42" spans="2:19" x14ac:dyDescent="0.2">
      <c r="B42" s="5">
        <v>10</v>
      </c>
      <c r="C42" s="18"/>
      <c r="D42" s="18"/>
      <c r="E42" s="20"/>
      <c r="F42" s="20"/>
      <c r="H42" s="16" t="str">
        <f>IF(Calc!P42,"",Calc!H42)</f>
        <v/>
      </c>
      <c r="I42" s="16" t="str">
        <f>IF(Calc!P42,"",Calc!I42)</f>
        <v/>
      </c>
      <c r="J42" s="15" t="str">
        <f>IF(Calc!P42,"",Calc!J42)</f>
        <v/>
      </c>
      <c r="K42" s="1"/>
      <c r="L42" s="17" t="str">
        <f>IF(Calc!P42,"",Calc!L42)</f>
        <v/>
      </c>
      <c r="M42" s="16" t="str">
        <f>IF(Calc!P42,"",Calc!M42)</f>
        <v/>
      </c>
      <c r="N42" s="15" t="str">
        <f>IF(Calc!P42,"",Calc!N42)</f>
        <v/>
      </c>
      <c r="P42" s="29"/>
      <c r="Q42" s="30"/>
      <c r="R42" s="30"/>
      <c r="S42" s="31"/>
    </row>
    <row r="44" spans="2:19" x14ac:dyDescent="0.2">
      <c r="B44" s="4" t="s">
        <v>54</v>
      </c>
      <c r="H44" s="16"/>
      <c r="I44" s="16"/>
      <c r="J44" s="15"/>
      <c r="K44" s="1"/>
      <c r="L44" s="17"/>
      <c r="M44" s="16"/>
      <c r="N44" s="15"/>
      <c r="P44" s="1"/>
      <c r="Q44" s="1"/>
      <c r="R44" s="1"/>
      <c r="S44" s="1"/>
    </row>
    <row r="45" spans="2:19" x14ac:dyDescent="0.2">
      <c r="C45" s="10" t="s">
        <v>37</v>
      </c>
      <c r="D45" s="9"/>
      <c r="E45" s="10" t="s">
        <v>9</v>
      </c>
      <c r="F45" s="9"/>
      <c r="H45" s="16"/>
      <c r="I45" s="16"/>
      <c r="J45" s="15"/>
      <c r="K45" s="1"/>
      <c r="L45" s="17"/>
      <c r="M45" s="16"/>
      <c r="N45" s="15"/>
      <c r="P45" s="1"/>
      <c r="Q45" s="1"/>
      <c r="R45" s="1"/>
      <c r="S45" s="1"/>
    </row>
    <row r="46" spans="2:19" x14ac:dyDescent="0.2">
      <c r="C46" s="5" t="s">
        <v>6</v>
      </c>
      <c r="D46" s="5" t="s">
        <v>23</v>
      </c>
      <c r="E46" s="5" t="s">
        <v>6</v>
      </c>
      <c r="F46" s="5" t="s">
        <v>23</v>
      </c>
      <c r="K46" s="1"/>
      <c r="L46" s="5" t="s">
        <v>38</v>
      </c>
      <c r="M46" s="12" t="s">
        <v>42</v>
      </c>
      <c r="N46" s="9"/>
      <c r="P46" s="1"/>
      <c r="Q46" s="1"/>
      <c r="R46" s="1"/>
      <c r="S46" s="1"/>
    </row>
    <row r="47" spans="2:19" x14ac:dyDescent="0.2">
      <c r="B47" s="5">
        <v>1</v>
      </c>
      <c r="C47" s="18">
        <v>4</v>
      </c>
      <c r="D47" s="18">
        <v>0.05</v>
      </c>
      <c r="E47" s="20">
        <v>36.869897645843999</v>
      </c>
      <c r="F47" s="20">
        <v>0.5</v>
      </c>
      <c r="K47" s="1"/>
      <c r="L47" s="17">
        <f>IF(Calc!P47,"",Calc!L47)</f>
        <v>2.9999999999999973</v>
      </c>
      <c r="M47" s="16">
        <f>IF(Calc!P47,"",Calc!M47)</f>
        <v>6.6189345744648131E-2</v>
      </c>
      <c r="N47" s="15">
        <f>IF(Calc!P47,"",Calc!N47)</f>
        <v>2.2063115248216063E-2</v>
      </c>
      <c r="P47" s="23"/>
      <c r="Q47" s="24"/>
      <c r="R47" s="24"/>
      <c r="S47" s="25"/>
    </row>
    <row r="48" spans="2:19" x14ac:dyDescent="0.2">
      <c r="B48" s="5">
        <v>2</v>
      </c>
      <c r="C48" s="18">
        <v>40</v>
      </c>
      <c r="D48" s="18">
        <v>0.25</v>
      </c>
      <c r="E48" s="20">
        <v>36.869897645843999</v>
      </c>
      <c r="F48" s="20">
        <v>1</v>
      </c>
      <c r="K48" s="1"/>
      <c r="L48" s="17">
        <f>IF(Calc!P48,"",Calc!L48)</f>
        <v>29.999999999999972</v>
      </c>
      <c r="M48" s="16">
        <f>IF(Calc!P48,"",Calc!M48)</f>
        <v>1.1068279207003358</v>
      </c>
      <c r="N48" s="15">
        <f>IF(Calc!P48,"",Calc!N48)</f>
        <v>3.6894264023344558E-2</v>
      </c>
      <c r="P48" s="26"/>
      <c r="Q48" s="27"/>
      <c r="R48" s="27"/>
      <c r="S48" s="28"/>
    </row>
    <row r="49" spans="2:19" x14ac:dyDescent="0.2">
      <c r="B49" s="5">
        <v>3</v>
      </c>
      <c r="C49" s="18">
        <v>400</v>
      </c>
      <c r="D49" s="18">
        <v>0.5</v>
      </c>
      <c r="E49" s="20">
        <v>36.869897645843999</v>
      </c>
      <c r="F49" s="20">
        <v>2</v>
      </c>
      <c r="K49" s="1"/>
      <c r="L49" s="17">
        <f>IF(Calc!P49,"",Calc!L49)</f>
        <v>299.99999999999972</v>
      </c>
      <c r="M49" s="16">
        <f>IF(Calc!P49,"",Calc!M49)</f>
        <v>21.819838299509268</v>
      </c>
      <c r="N49" s="15">
        <f>IF(Calc!P49,"",Calc!N49)</f>
        <v>7.2732794331697631E-2</v>
      </c>
      <c r="P49" s="26"/>
      <c r="Q49" s="27"/>
      <c r="R49" s="27"/>
      <c r="S49" s="28"/>
    </row>
    <row r="50" spans="2:19" x14ac:dyDescent="0.2">
      <c r="B50" s="5">
        <v>4</v>
      </c>
      <c r="C50" s="18"/>
      <c r="D50" s="18"/>
      <c r="E50" s="20"/>
      <c r="F50" s="20"/>
      <c r="K50" s="1"/>
      <c r="L50" s="17" t="str">
        <f>IF(Calc!P50,"",Calc!L50)</f>
        <v/>
      </c>
      <c r="M50" s="16" t="str">
        <f>IF(Calc!P50,"",Calc!M50)</f>
        <v/>
      </c>
      <c r="N50" s="15" t="str">
        <f>IF(Calc!P50,"",Calc!N50)</f>
        <v/>
      </c>
      <c r="P50" s="26"/>
      <c r="Q50" s="27"/>
      <c r="R50" s="27"/>
      <c r="S50" s="28"/>
    </row>
    <row r="51" spans="2:19" x14ac:dyDescent="0.2">
      <c r="B51" s="5">
        <v>5</v>
      </c>
      <c r="C51" s="18"/>
      <c r="D51" s="18"/>
      <c r="E51" s="20"/>
      <c r="F51" s="20"/>
      <c r="K51" s="1"/>
      <c r="L51" s="17" t="str">
        <f>IF(Calc!P51,"",Calc!L51)</f>
        <v/>
      </c>
      <c r="M51" s="16" t="str">
        <f>IF(Calc!P51,"",Calc!M51)</f>
        <v/>
      </c>
      <c r="N51" s="15" t="str">
        <f>IF(Calc!P51,"",Calc!N51)</f>
        <v/>
      </c>
      <c r="P51" s="26"/>
      <c r="Q51" s="27"/>
      <c r="R51" s="27"/>
      <c r="S51" s="28"/>
    </row>
    <row r="52" spans="2:19" x14ac:dyDescent="0.2">
      <c r="B52" s="5">
        <v>6</v>
      </c>
      <c r="C52" s="18"/>
      <c r="D52" s="18"/>
      <c r="E52" s="20"/>
      <c r="F52" s="20"/>
      <c r="K52" s="1"/>
      <c r="L52" s="17" t="str">
        <f>IF(Calc!P52,"",Calc!L52)</f>
        <v/>
      </c>
      <c r="M52" s="16" t="str">
        <f>IF(Calc!P52,"",Calc!M52)</f>
        <v/>
      </c>
      <c r="N52" s="15" t="str">
        <f>IF(Calc!P52,"",Calc!N52)</f>
        <v/>
      </c>
      <c r="P52" s="26"/>
      <c r="Q52" s="27"/>
      <c r="R52" s="27"/>
      <c r="S52" s="28"/>
    </row>
    <row r="53" spans="2:19" x14ac:dyDescent="0.2">
      <c r="B53" s="5">
        <v>7</v>
      </c>
      <c r="C53" s="18"/>
      <c r="D53" s="18"/>
      <c r="E53" s="20"/>
      <c r="F53" s="20"/>
      <c r="K53" s="1"/>
      <c r="L53" s="17" t="str">
        <f>IF(Calc!P53,"",Calc!L53)</f>
        <v/>
      </c>
      <c r="M53" s="16" t="str">
        <f>IF(Calc!P53,"",Calc!M53)</f>
        <v/>
      </c>
      <c r="N53" s="15" t="str">
        <f>IF(Calc!P53,"",Calc!N53)</f>
        <v/>
      </c>
      <c r="P53" s="26"/>
      <c r="Q53" s="27"/>
      <c r="R53" s="27"/>
      <c r="S53" s="28"/>
    </row>
    <row r="54" spans="2:19" x14ac:dyDescent="0.2">
      <c r="B54" s="5">
        <v>8</v>
      </c>
      <c r="C54" s="18"/>
      <c r="D54" s="18"/>
      <c r="E54" s="20"/>
      <c r="F54" s="20"/>
      <c r="K54" s="1"/>
      <c r="L54" s="17" t="str">
        <f>IF(Calc!P54,"",Calc!L54)</f>
        <v/>
      </c>
      <c r="M54" s="16" t="str">
        <f>IF(Calc!P54,"",Calc!M54)</f>
        <v/>
      </c>
      <c r="N54" s="15" t="str">
        <f>IF(Calc!P54,"",Calc!N54)</f>
        <v/>
      </c>
      <c r="P54" s="26"/>
      <c r="Q54" s="27"/>
      <c r="R54" s="27"/>
      <c r="S54" s="28"/>
    </row>
    <row r="55" spans="2:19" x14ac:dyDescent="0.2">
      <c r="B55" s="5">
        <v>9</v>
      </c>
      <c r="C55" s="18"/>
      <c r="D55" s="18"/>
      <c r="E55" s="20"/>
      <c r="F55" s="20"/>
      <c r="K55" s="1"/>
      <c r="L55" s="17" t="str">
        <f>IF(Calc!P55,"",Calc!L55)</f>
        <v/>
      </c>
      <c r="M55" s="16" t="str">
        <f>IF(Calc!P55,"",Calc!M55)</f>
        <v/>
      </c>
      <c r="N55" s="15" t="str">
        <f>IF(Calc!P55,"",Calc!N55)</f>
        <v/>
      </c>
      <c r="P55" s="26"/>
      <c r="Q55" s="27"/>
      <c r="R55" s="27"/>
      <c r="S55" s="28"/>
    </row>
    <row r="56" spans="2:19" x14ac:dyDescent="0.2">
      <c r="B56" s="5">
        <v>10</v>
      </c>
      <c r="C56" s="18"/>
      <c r="D56" s="18"/>
      <c r="E56" s="20"/>
      <c r="F56" s="20"/>
      <c r="L56" s="17" t="str">
        <f>IF(Calc!P56,"",Calc!L56)</f>
        <v/>
      </c>
      <c r="M56" s="16" t="str">
        <f>IF(Calc!P56,"",Calc!M56)</f>
        <v/>
      </c>
      <c r="N56" s="15" t="str">
        <f>IF(Calc!P56,"",Calc!N56)</f>
        <v/>
      </c>
      <c r="P56" s="26"/>
      <c r="Q56" s="27"/>
      <c r="R56" s="27"/>
      <c r="S56" s="28"/>
    </row>
    <row r="57" spans="2:19" x14ac:dyDescent="0.2">
      <c r="P57" s="26"/>
      <c r="Q57" s="27"/>
      <c r="R57" s="27"/>
      <c r="S57" s="28"/>
    </row>
    <row r="58" spans="2:19" x14ac:dyDescent="0.2">
      <c r="B58" s="4" t="s">
        <v>52</v>
      </c>
      <c r="I58" s="13"/>
      <c r="J58" s="11"/>
      <c r="M58" s="13"/>
      <c r="N58" s="11"/>
      <c r="P58" s="26"/>
      <c r="Q58" s="27"/>
      <c r="R58" s="27"/>
      <c r="S58" s="28"/>
    </row>
    <row r="59" spans="2:19" x14ac:dyDescent="0.2">
      <c r="C59" s="10" t="s">
        <v>37</v>
      </c>
      <c r="D59" s="9"/>
      <c r="E59" s="10" t="s">
        <v>38</v>
      </c>
      <c r="F59" s="9"/>
      <c r="I59" s="13"/>
      <c r="J59" s="11"/>
      <c r="M59" s="13"/>
      <c r="N59" s="11"/>
      <c r="P59" s="26"/>
      <c r="Q59" s="27"/>
      <c r="R59" s="27"/>
      <c r="S59" s="28"/>
    </row>
    <row r="60" spans="2:19" x14ac:dyDescent="0.2">
      <c r="C60" s="5" t="s">
        <v>6</v>
      </c>
      <c r="D60" s="5" t="s">
        <v>23</v>
      </c>
      <c r="E60" s="5" t="s">
        <v>6</v>
      </c>
      <c r="F60" s="5" t="s">
        <v>23</v>
      </c>
      <c r="H60" s="5" t="s">
        <v>39</v>
      </c>
      <c r="I60" s="12" t="s">
        <v>42</v>
      </c>
      <c r="J60" s="9"/>
      <c r="L60" s="5" t="s">
        <v>9</v>
      </c>
      <c r="M60" s="12" t="s">
        <v>42</v>
      </c>
      <c r="N60" s="9"/>
      <c r="P60" s="26"/>
      <c r="Q60" s="27"/>
      <c r="R60" s="27"/>
      <c r="S60" s="28"/>
    </row>
    <row r="61" spans="2:19" x14ac:dyDescent="0.2">
      <c r="B61" s="5">
        <v>1</v>
      </c>
      <c r="C61" s="18">
        <v>4</v>
      </c>
      <c r="D61" s="18">
        <v>0.05</v>
      </c>
      <c r="E61" s="18">
        <v>3</v>
      </c>
      <c r="F61" s="18">
        <v>0.05</v>
      </c>
      <c r="H61" s="16">
        <f>IF(Calc!P61,"",Calc!H61)</f>
        <v>5</v>
      </c>
      <c r="I61" s="16">
        <f>IF(Calc!P61,"",Calc!I61)</f>
        <v>0.05</v>
      </c>
      <c r="J61" s="15">
        <f>IF(Calc!P61,"",Calc!J61)</f>
        <v>0.01</v>
      </c>
      <c r="K61" s="1"/>
      <c r="L61" s="22">
        <f>IF(Calc!P61,"",Calc!L61)</f>
        <v>36.86989764584402</v>
      </c>
      <c r="M61" s="2">
        <f>IF(Calc!P61,"",Calc!M61)</f>
        <v>0.57295779513082323</v>
      </c>
      <c r="N61" s="15">
        <f>IF(Calc!P61,"",Calc!N61)</f>
        <v>1.5539988763581694E-2</v>
      </c>
      <c r="P61" s="26"/>
      <c r="Q61" s="27"/>
      <c r="R61" s="27"/>
      <c r="S61" s="28"/>
    </row>
    <row r="62" spans="2:19" x14ac:dyDescent="0.2">
      <c r="B62" s="5">
        <v>2</v>
      </c>
      <c r="C62" s="18">
        <v>40</v>
      </c>
      <c r="D62" s="18">
        <v>0.25</v>
      </c>
      <c r="E62" s="18">
        <v>30</v>
      </c>
      <c r="F62" s="18">
        <v>0.25</v>
      </c>
      <c r="H62" s="16">
        <f>IF(Calc!P62,"",Calc!H62)</f>
        <v>50</v>
      </c>
      <c r="I62" s="16">
        <f>IF(Calc!P62,"",Calc!I62)</f>
        <v>0.25</v>
      </c>
      <c r="J62" s="15">
        <f>IF(Calc!P62,"",Calc!J62)</f>
        <v>5.0000000000000001E-3</v>
      </c>
      <c r="K62" s="1"/>
      <c r="L62" s="22">
        <f>IF(Calc!P62,"",Calc!L62)</f>
        <v>36.86989764584402</v>
      </c>
      <c r="M62" s="2">
        <f>IF(Calc!P62,"",Calc!M62)</f>
        <v>0.28647889756541162</v>
      </c>
      <c r="N62" s="15">
        <f>IF(Calc!P62,"",Calc!N62)</f>
        <v>7.7699943817908469E-3</v>
      </c>
      <c r="P62" s="26"/>
      <c r="Q62" s="27"/>
      <c r="R62" s="27"/>
      <c r="S62" s="28"/>
    </row>
    <row r="63" spans="2:19" x14ac:dyDescent="0.2">
      <c r="B63" s="5">
        <v>3</v>
      </c>
      <c r="C63" s="18">
        <v>400</v>
      </c>
      <c r="D63" s="18">
        <v>0.5</v>
      </c>
      <c r="E63" s="18">
        <v>300</v>
      </c>
      <c r="F63" s="18">
        <v>0.5</v>
      </c>
      <c r="H63" s="16">
        <f>IF(Calc!P63,"",Calc!H63)</f>
        <v>500</v>
      </c>
      <c r="I63" s="16">
        <f>IF(Calc!P63,"",Calc!I63)</f>
        <v>0.5</v>
      </c>
      <c r="J63" s="15">
        <f>IF(Calc!P63,"",Calc!J63)</f>
        <v>1E-3</v>
      </c>
      <c r="K63" s="1"/>
      <c r="L63" s="22">
        <f>IF(Calc!P63,"",Calc!L63)</f>
        <v>36.86989764584402</v>
      </c>
      <c r="M63" s="2">
        <f>IF(Calc!P63,"",Calc!M63)</f>
        <v>5.7295779513082325E-2</v>
      </c>
      <c r="N63" s="15">
        <f>IF(Calc!P63,"",Calc!N63)</f>
        <v>1.5539988763581694E-3</v>
      </c>
      <c r="P63" s="26"/>
      <c r="Q63" s="27"/>
      <c r="R63" s="27"/>
      <c r="S63" s="28"/>
    </row>
    <row r="64" spans="2:19" x14ac:dyDescent="0.2">
      <c r="B64" s="5">
        <v>4</v>
      </c>
      <c r="C64" s="18"/>
      <c r="D64" s="19"/>
      <c r="E64" s="18"/>
      <c r="F64" s="19"/>
      <c r="H64" s="16" t="str">
        <f>IF(Calc!P64,"",Calc!H64)</f>
        <v/>
      </c>
      <c r="I64" s="16" t="str">
        <f>IF(Calc!P64,"",Calc!I64)</f>
        <v/>
      </c>
      <c r="J64" s="15" t="str">
        <f>IF(Calc!P64,"",Calc!J64)</f>
        <v/>
      </c>
      <c r="K64" s="1"/>
      <c r="L64" s="22" t="str">
        <f>IF(Calc!P64,"",Calc!L64)</f>
        <v/>
      </c>
      <c r="M64" s="2" t="str">
        <f>IF(Calc!P64,"",Calc!M64)</f>
        <v/>
      </c>
      <c r="N64" s="15" t="str">
        <f>IF(Calc!P64,"",Calc!N64)</f>
        <v/>
      </c>
      <c r="P64" s="26"/>
      <c r="Q64" s="27"/>
      <c r="R64" s="27"/>
      <c r="S64" s="28"/>
    </row>
    <row r="65" spans="2:19" x14ac:dyDescent="0.2">
      <c r="B65" s="5">
        <v>5</v>
      </c>
      <c r="C65" s="18"/>
      <c r="D65" s="19"/>
      <c r="E65" s="18"/>
      <c r="F65" s="19"/>
      <c r="H65" s="16" t="str">
        <f>IF(Calc!P65,"",Calc!H65)</f>
        <v/>
      </c>
      <c r="I65" s="16" t="str">
        <f>IF(Calc!P65,"",Calc!I65)</f>
        <v/>
      </c>
      <c r="J65" s="15" t="str">
        <f>IF(Calc!P65,"",Calc!J65)</f>
        <v/>
      </c>
      <c r="K65" s="1"/>
      <c r="L65" s="22" t="str">
        <f>IF(Calc!P65,"",Calc!L65)</f>
        <v/>
      </c>
      <c r="M65" s="2" t="str">
        <f>IF(Calc!P65,"",Calc!M65)</f>
        <v/>
      </c>
      <c r="N65" s="15" t="str">
        <f>IF(Calc!P65,"",Calc!N65)</f>
        <v/>
      </c>
      <c r="P65" s="26"/>
      <c r="Q65" s="27"/>
      <c r="R65" s="27"/>
      <c r="S65" s="28"/>
    </row>
    <row r="66" spans="2:19" x14ac:dyDescent="0.2">
      <c r="B66" s="5">
        <v>6</v>
      </c>
      <c r="C66" s="18"/>
      <c r="D66" s="19"/>
      <c r="E66" s="18"/>
      <c r="F66" s="19"/>
      <c r="H66" s="16" t="str">
        <f>IF(Calc!P66,"",Calc!H66)</f>
        <v/>
      </c>
      <c r="I66" s="16" t="str">
        <f>IF(Calc!P66,"",Calc!I66)</f>
        <v/>
      </c>
      <c r="J66" s="15" t="str">
        <f>IF(Calc!P66,"",Calc!J66)</f>
        <v/>
      </c>
      <c r="K66" s="1"/>
      <c r="L66" s="22" t="str">
        <f>IF(Calc!P66,"",Calc!L66)</f>
        <v/>
      </c>
      <c r="M66" s="2" t="str">
        <f>IF(Calc!P66,"",Calc!M66)</f>
        <v/>
      </c>
      <c r="N66" s="15" t="str">
        <f>IF(Calc!P66,"",Calc!N66)</f>
        <v/>
      </c>
      <c r="P66" s="26"/>
      <c r="Q66" s="27"/>
      <c r="R66" s="27"/>
      <c r="S66" s="28"/>
    </row>
    <row r="67" spans="2:19" x14ac:dyDescent="0.2">
      <c r="B67" s="5">
        <v>7</v>
      </c>
      <c r="C67" s="18"/>
      <c r="D67" s="19"/>
      <c r="E67" s="18"/>
      <c r="F67" s="19"/>
      <c r="H67" s="16" t="str">
        <f>IF(Calc!P67,"",Calc!H67)</f>
        <v/>
      </c>
      <c r="I67" s="16" t="str">
        <f>IF(Calc!P67,"",Calc!I67)</f>
        <v/>
      </c>
      <c r="J67" s="15" t="str">
        <f>IF(Calc!P67,"",Calc!J67)</f>
        <v/>
      </c>
      <c r="K67" s="1"/>
      <c r="L67" s="22" t="str">
        <f>IF(Calc!P67,"",Calc!L67)</f>
        <v/>
      </c>
      <c r="M67" s="2" t="str">
        <f>IF(Calc!P67,"",Calc!M67)</f>
        <v/>
      </c>
      <c r="N67" s="15" t="str">
        <f>IF(Calc!P67,"",Calc!N67)</f>
        <v/>
      </c>
      <c r="P67" s="26"/>
      <c r="Q67" s="27"/>
      <c r="R67" s="27"/>
      <c r="S67" s="28"/>
    </row>
    <row r="68" spans="2:19" x14ac:dyDescent="0.2">
      <c r="B68" s="5">
        <v>8</v>
      </c>
      <c r="C68" s="18"/>
      <c r="D68" s="19"/>
      <c r="E68" s="18"/>
      <c r="F68" s="19"/>
      <c r="H68" s="16" t="str">
        <f>IF(Calc!P68,"",Calc!H68)</f>
        <v/>
      </c>
      <c r="I68" s="16" t="str">
        <f>IF(Calc!P68,"",Calc!I68)</f>
        <v/>
      </c>
      <c r="J68" s="15" t="str">
        <f>IF(Calc!P68,"",Calc!J68)</f>
        <v/>
      </c>
      <c r="K68" s="1"/>
      <c r="L68" s="22" t="str">
        <f>IF(Calc!P68,"",Calc!L68)</f>
        <v/>
      </c>
      <c r="M68" s="2" t="str">
        <f>IF(Calc!P68,"",Calc!M68)</f>
        <v/>
      </c>
      <c r="N68" s="15" t="str">
        <f>IF(Calc!P68,"",Calc!N68)</f>
        <v/>
      </c>
      <c r="P68" s="26"/>
      <c r="Q68" s="27"/>
      <c r="R68" s="27"/>
      <c r="S68" s="28"/>
    </row>
    <row r="69" spans="2:19" x14ac:dyDescent="0.2">
      <c r="B69" s="5">
        <v>9</v>
      </c>
      <c r="C69" s="18"/>
      <c r="D69" s="19"/>
      <c r="E69" s="18"/>
      <c r="F69" s="19"/>
      <c r="H69" s="16" t="str">
        <f>IF(Calc!P69,"",Calc!H69)</f>
        <v/>
      </c>
      <c r="I69" s="16" t="str">
        <f>IF(Calc!P69,"",Calc!I69)</f>
        <v/>
      </c>
      <c r="J69" s="15" t="str">
        <f>IF(Calc!P69,"",Calc!J69)</f>
        <v/>
      </c>
      <c r="K69" s="1"/>
      <c r="L69" s="22" t="str">
        <f>IF(Calc!P69,"",Calc!L69)</f>
        <v/>
      </c>
      <c r="M69" s="2" t="str">
        <f>IF(Calc!P69,"",Calc!M69)</f>
        <v/>
      </c>
      <c r="N69" s="15" t="str">
        <f>IF(Calc!P69,"",Calc!N69)</f>
        <v/>
      </c>
      <c r="P69" s="26"/>
      <c r="Q69" s="27"/>
      <c r="R69" s="27"/>
      <c r="S69" s="28"/>
    </row>
    <row r="70" spans="2:19" x14ac:dyDescent="0.2">
      <c r="B70" s="5">
        <v>10</v>
      </c>
      <c r="C70" s="18"/>
      <c r="D70" s="19"/>
      <c r="E70" s="18"/>
      <c r="F70" s="19"/>
      <c r="H70" s="16" t="str">
        <f>IF(Calc!P70,"",Calc!H70)</f>
        <v/>
      </c>
      <c r="I70" s="16" t="str">
        <f>IF(Calc!P70,"",Calc!I70)</f>
        <v/>
      </c>
      <c r="J70" s="15" t="str">
        <f>IF(Calc!P70,"",Calc!J70)</f>
        <v/>
      </c>
      <c r="K70" s="1"/>
      <c r="L70" s="22" t="str">
        <f>IF(Calc!P70,"",Calc!L70)</f>
        <v/>
      </c>
      <c r="M70" s="2" t="str">
        <f>IF(Calc!P70,"",Calc!M70)</f>
        <v/>
      </c>
      <c r="N70" s="15" t="str">
        <f>IF(Calc!P70,"",Calc!N70)</f>
        <v/>
      </c>
      <c r="P70" s="29"/>
      <c r="Q70" s="30"/>
      <c r="R70" s="30"/>
      <c r="S70" s="31"/>
    </row>
    <row r="72" spans="2:19" x14ac:dyDescent="0.2">
      <c r="B72" s="4" t="s">
        <v>41</v>
      </c>
      <c r="I72" s="13"/>
      <c r="J72" s="11"/>
      <c r="M72" s="13"/>
      <c r="N72" s="11"/>
    </row>
    <row r="73" spans="2:19" x14ac:dyDescent="0.2">
      <c r="C73" s="10" t="s">
        <v>29</v>
      </c>
      <c r="D73" s="9"/>
      <c r="E73" s="10" t="s">
        <v>30</v>
      </c>
      <c r="F73" s="9"/>
      <c r="I73" s="13"/>
      <c r="J73" s="11"/>
      <c r="M73" s="13"/>
      <c r="N73" s="11"/>
    </row>
    <row r="74" spans="2:19" x14ac:dyDescent="0.2">
      <c r="C74" s="5" t="s">
        <v>6</v>
      </c>
      <c r="D74" s="5" t="s">
        <v>23</v>
      </c>
      <c r="E74" s="5" t="s">
        <v>6</v>
      </c>
      <c r="F74" s="5" t="s">
        <v>23</v>
      </c>
      <c r="H74" s="5" t="s">
        <v>31</v>
      </c>
      <c r="I74" s="12" t="s">
        <v>42</v>
      </c>
      <c r="J74" s="9"/>
      <c r="L74" s="5" t="s">
        <v>9</v>
      </c>
      <c r="M74" s="12" t="s">
        <v>42</v>
      </c>
      <c r="N74" s="9"/>
    </row>
    <row r="75" spans="2:19" x14ac:dyDescent="0.2">
      <c r="B75" s="5">
        <v>1</v>
      </c>
      <c r="C75" s="18">
        <f ca="1">C76+D75</f>
        <v>29.965299699831363</v>
      </c>
      <c r="D75" s="18">
        <f ca="1">_xlfn.NORM.INV(RAND(),0,D76)</f>
        <v>-3.4700300168635845E-2</v>
      </c>
      <c r="E75" s="18">
        <f ca="1">E76+F75</f>
        <v>0.9987154106726337</v>
      </c>
      <c r="F75" s="18">
        <f ca="1">_xlfn.NORM.INV(RAND(),0,F76)</f>
        <v>-1.2845893273662895E-3</v>
      </c>
      <c r="H75" s="16">
        <f ca="1">IF(Calc!P75,"",Calc!H75)</f>
        <v>112.88362359645313</v>
      </c>
      <c r="I75" s="16">
        <f ca="1">IF(Calc!P75,"",Calc!I75)</f>
        <v>0.29742052436873062</v>
      </c>
      <c r="J75" s="15">
        <f ca="1">IF(Calc!P75,"",Calc!J75)</f>
        <v>2.6347535177642521E-3</v>
      </c>
      <c r="K75" s="1"/>
      <c r="L75" s="22">
        <f ca="1">IF(Calc!P75,"",Calc!L75)</f>
        <v>15.254351369097963</v>
      </c>
      <c r="M75" s="2">
        <f ca="1">IF(Calc!P75,"",Calc!M75)</f>
        <v>2.6323224938239218E-2</v>
      </c>
      <c r="N75" s="15">
        <f ca="1">IF(Calc!P75,"",Calc!N75)</f>
        <v>1.7256207295424186E-3</v>
      </c>
      <c r="P75" s="23"/>
      <c r="Q75" s="24"/>
      <c r="R75" s="24"/>
      <c r="S75" s="25"/>
    </row>
    <row r="76" spans="2:19" x14ac:dyDescent="0.2">
      <c r="B76" s="5">
        <v>2</v>
      </c>
      <c r="C76" s="18">
        <f>C77</f>
        <v>30</v>
      </c>
      <c r="D76" s="18">
        <v>0.1</v>
      </c>
      <c r="E76" s="18">
        <f>E77</f>
        <v>1</v>
      </c>
      <c r="F76" s="18">
        <v>0.01</v>
      </c>
      <c r="H76" s="16">
        <f>IF(Calc!P76,"",Calc!H76)</f>
        <v>113</v>
      </c>
      <c r="I76" s="16">
        <f>IF(Calc!P76,"",Calc!I76)</f>
        <v>1.3479243302203578</v>
      </c>
      <c r="J76" s="15">
        <f>IF(Calc!P76,"",Calc!J76)</f>
        <v>1.1928533895755379E-2</v>
      </c>
      <c r="K76" s="1"/>
      <c r="L76" s="22">
        <f>IF(Calc!P76,"",Calc!L76)</f>
        <v>15.256299337161421</v>
      </c>
      <c r="M76" s="2">
        <f>IF(Calc!P76,"",Calc!M76)</f>
        <v>0.16034085272225962</v>
      </c>
      <c r="N76" s="15">
        <f>IF(Calc!P76,"",Calc!N76)</f>
        <v>1.0509812974873928E-2</v>
      </c>
      <c r="P76" s="26"/>
      <c r="Q76" s="27"/>
      <c r="R76" s="27"/>
      <c r="S76" s="28"/>
    </row>
    <row r="77" spans="2:19" x14ac:dyDescent="0.2">
      <c r="B77" s="5">
        <v>3</v>
      </c>
      <c r="C77" s="18">
        <v>30</v>
      </c>
      <c r="D77" s="18">
        <v>0</v>
      </c>
      <c r="E77" s="18">
        <v>1</v>
      </c>
      <c r="F77" s="18">
        <v>0</v>
      </c>
      <c r="H77" s="16">
        <f>IF(Calc!P77,"",Calc!H77)</f>
        <v>113</v>
      </c>
      <c r="I77" s="16">
        <f>IF(Calc!P77,"",Calc!I77)</f>
        <v>0</v>
      </c>
      <c r="J77" s="15">
        <f>IF(Calc!P77,"",Calc!J77)</f>
        <v>0</v>
      </c>
      <c r="K77" s="1"/>
      <c r="L77" s="22">
        <f>IF(Calc!P77,"",Calc!L77)</f>
        <v>15.256299337161421</v>
      </c>
      <c r="M77" s="2">
        <f>IF(Calc!P77,"",Calc!M77)</f>
        <v>0</v>
      </c>
      <c r="N77" s="15">
        <f>IF(Calc!P77,"",Calc!N77)</f>
        <v>0</v>
      </c>
      <c r="P77" s="26"/>
      <c r="Q77" s="27"/>
      <c r="R77" s="27"/>
      <c r="S77" s="28"/>
    </row>
    <row r="78" spans="2:19" x14ac:dyDescent="0.2">
      <c r="B78" s="5">
        <v>4</v>
      </c>
      <c r="C78" s="18"/>
      <c r="D78" s="18"/>
      <c r="E78" s="18"/>
      <c r="F78" s="18"/>
      <c r="H78" s="16" t="str">
        <f>IF(Calc!P78,"",Calc!H78)</f>
        <v/>
      </c>
      <c r="I78" s="16" t="str">
        <f>IF(Calc!P78,"",Calc!I78)</f>
        <v/>
      </c>
      <c r="J78" s="15" t="str">
        <f>IF(Calc!P78,"",Calc!J78)</f>
        <v/>
      </c>
      <c r="K78" s="1"/>
      <c r="L78" s="22" t="str">
        <f>IF(Calc!P78,"",Calc!L78)</f>
        <v/>
      </c>
      <c r="M78" s="2" t="str">
        <f>IF(Calc!P78,"",Calc!M78)</f>
        <v/>
      </c>
      <c r="N78" s="15" t="str">
        <f>IF(Calc!P78,"",Calc!N78)</f>
        <v/>
      </c>
      <c r="P78" s="26"/>
      <c r="Q78" s="27"/>
      <c r="R78" s="27"/>
      <c r="S78" s="28"/>
    </row>
    <row r="79" spans="2:19" x14ac:dyDescent="0.2">
      <c r="B79" s="5">
        <v>5</v>
      </c>
      <c r="C79" s="18"/>
      <c r="D79" s="18"/>
      <c r="E79" s="18"/>
      <c r="F79" s="18"/>
      <c r="H79" s="16" t="str">
        <f>IF(Calc!P79,"",Calc!H79)</f>
        <v/>
      </c>
      <c r="I79" s="16" t="str">
        <f>IF(Calc!P79,"",Calc!I79)</f>
        <v/>
      </c>
      <c r="J79" s="15" t="str">
        <f>IF(Calc!P79,"",Calc!J79)</f>
        <v/>
      </c>
      <c r="K79" s="1"/>
      <c r="L79" s="22" t="str">
        <f>IF(Calc!P79,"",Calc!L79)</f>
        <v/>
      </c>
      <c r="M79" s="2" t="str">
        <f>IF(Calc!P79,"",Calc!M79)</f>
        <v/>
      </c>
      <c r="N79" s="15" t="str">
        <f>IF(Calc!P79,"",Calc!N79)</f>
        <v/>
      </c>
      <c r="P79" s="26"/>
      <c r="Q79" s="27"/>
      <c r="R79" s="27"/>
      <c r="S79" s="28"/>
    </row>
    <row r="80" spans="2:19" x14ac:dyDescent="0.2">
      <c r="B80" s="5">
        <v>6</v>
      </c>
      <c r="C80" s="18"/>
      <c r="D80" s="18"/>
      <c r="E80" s="18"/>
      <c r="F80" s="18"/>
      <c r="H80" s="16" t="str">
        <f>IF(Calc!P80,"",Calc!H80)</f>
        <v/>
      </c>
      <c r="I80" s="16" t="str">
        <f>IF(Calc!P80,"",Calc!I80)</f>
        <v/>
      </c>
      <c r="J80" s="15" t="str">
        <f>IF(Calc!P80,"",Calc!J80)</f>
        <v/>
      </c>
      <c r="K80" s="1"/>
      <c r="L80" s="22" t="str">
        <f>IF(Calc!P80,"",Calc!L80)</f>
        <v/>
      </c>
      <c r="M80" s="2" t="str">
        <f>IF(Calc!P80,"",Calc!M80)</f>
        <v/>
      </c>
      <c r="N80" s="15" t="str">
        <f>IF(Calc!P80,"",Calc!N80)</f>
        <v/>
      </c>
      <c r="P80" s="26"/>
      <c r="Q80" s="27"/>
      <c r="R80" s="27"/>
      <c r="S80" s="28"/>
    </row>
    <row r="81" spans="2:19" x14ac:dyDescent="0.2">
      <c r="B81" s="5">
        <v>7</v>
      </c>
      <c r="C81" s="18"/>
      <c r="D81" s="18"/>
      <c r="E81" s="18"/>
      <c r="F81" s="18"/>
      <c r="H81" s="16" t="str">
        <f>IF(Calc!P81,"",Calc!H81)</f>
        <v/>
      </c>
      <c r="I81" s="16" t="str">
        <f>IF(Calc!P81,"",Calc!I81)</f>
        <v/>
      </c>
      <c r="J81" s="15" t="str">
        <f>IF(Calc!P81,"",Calc!J81)</f>
        <v/>
      </c>
      <c r="K81" s="1"/>
      <c r="L81" s="22" t="str">
        <f>IF(Calc!P81,"",Calc!L81)</f>
        <v/>
      </c>
      <c r="M81" s="2" t="str">
        <f>IF(Calc!P81,"",Calc!M81)</f>
        <v/>
      </c>
      <c r="N81" s="15" t="str">
        <f>IF(Calc!P81,"",Calc!N81)</f>
        <v/>
      </c>
      <c r="P81" s="26"/>
      <c r="Q81" s="27"/>
      <c r="R81" s="27"/>
      <c r="S81" s="28"/>
    </row>
    <row r="82" spans="2:19" x14ac:dyDescent="0.2">
      <c r="B82" s="5">
        <v>8</v>
      </c>
      <c r="C82" s="18"/>
      <c r="D82" s="18"/>
      <c r="E82" s="18"/>
      <c r="F82" s="18"/>
      <c r="H82" s="16" t="str">
        <f>IF(Calc!P82,"",Calc!H82)</f>
        <v/>
      </c>
      <c r="I82" s="16" t="str">
        <f>IF(Calc!P82,"",Calc!I82)</f>
        <v/>
      </c>
      <c r="J82" s="15" t="str">
        <f>IF(Calc!P82,"",Calc!J82)</f>
        <v/>
      </c>
      <c r="K82" s="1"/>
      <c r="L82" s="22" t="str">
        <f>IF(Calc!P82,"",Calc!L82)</f>
        <v/>
      </c>
      <c r="M82" s="2" t="str">
        <f>IF(Calc!P82,"",Calc!M82)</f>
        <v/>
      </c>
      <c r="N82" s="15" t="str">
        <f>IF(Calc!P82,"",Calc!N82)</f>
        <v/>
      </c>
      <c r="P82" s="26"/>
      <c r="Q82" s="27"/>
      <c r="R82" s="27"/>
      <c r="S82" s="28"/>
    </row>
    <row r="83" spans="2:19" x14ac:dyDescent="0.2">
      <c r="B83" s="5">
        <v>9</v>
      </c>
      <c r="C83" s="18"/>
      <c r="D83" s="18"/>
      <c r="E83" s="18"/>
      <c r="F83" s="18"/>
      <c r="H83" s="16" t="str">
        <f>IF(Calc!P83,"",Calc!H83)</f>
        <v/>
      </c>
      <c r="I83" s="16" t="str">
        <f>IF(Calc!P83,"",Calc!I83)</f>
        <v/>
      </c>
      <c r="J83" s="15" t="str">
        <f>IF(Calc!P83,"",Calc!J83)</f>
        <v/>
      </c>
      <c r="K83" s="1"/>
      <c r="L83" s="22" t="str">
        <f>IF(Calc!P83,"",Calc!L83)</f>
        <v/>
      </c>
      <c r="M83" s="2" t="str">
        <f>IF(Calc!P83,"",Calc!M83)</f>
        <v/>
      </c>
      <c r="N83" s="15" t="str">
        <f>IF(Calc!P83,"",Calc!N83)</f>
        <v/>
      </c>
      <c r="P83" s="26"/>
      <c r="Q83" s="27"/>
      <c r="R83" s="27"/>
      <c r="S83" s="28"/>
    </row>
    <row r="84" spans="2:19" x14ac:dyDescent="0.2">
      <c r="B84" s="5">
        <v>10</v>
      </c>
      <c r="C84" s="18"/>
      <c r="D84" s="18"/>
      <c r="E84" s="18"/>
      <c r="F84" s="18"/>
      <c r="H84" s="16" t="str">
        <f>IF(Calc!P84,"",Calc!H84)</f>
        <v/>
      </c>
      <c r="I84" s="16" t="str">
        <f>IF(Calc!P84,"",Calc!I84)</f>
        <v/>
      </c>
      <c r="J84" s="15" t="str">
        <f>IF(Calc!P84,"",Calc!J84)</f>
        <v/>
      </c>
      <c r="K84" s="1"/>
      <c r="L84" s="22" t="str">
        <f>IF(Calc!P84,"",Calc!L84)</f>
        <v/>
      </c>
      <c r="M84" s="2" t="str">
        <f>IF(Calc!P84,"",Calc!M84)</f>
        <v/>
      </c>
      <c r="N84" s="15" t="str">
        <f>IF(Calc!P84,"",Calc!N84)</f>
        <v/>
      </c>
      <c r="P84" s="29"/>
      <c r="Q84" s="30"/>
      <c r="R84" s="30"/>
      <c r="S84" s="31"/>
    </row>
  </sheetData>
  <sheetProtection algorithmName="SHA-512" hashValue="eBKIPRtYBy5RPXaZRE1OQZeE8chOmfeRk9sH6bisxibuB3CMlTba95hMFfz+fdF1caZl32rVTKIiZtwo1RUBQQ==" saltValue="eM/4xj8LS/e9EmSbEon/nA==" spinCount="100000" sheet="1" objects="1" scenarios="1" selectLockedCells="1"/>
  <mergeCells count="5">
    <mergeCell ref="P5:S14"/>
    <mergeCell ref="P33:S42"/>
    <mergeCell ref="P75:S84"/>
    <mergeCell ref="P19:S28"/>
    <mergeCell ref="P47:S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25D3-5CD4-804E-B410-D5335892754E}">
  <dimension ref="B2:AG84"/>
  <sheetViews>
    <sheetView zoomScaleNormal="100" workbookViewId="0"/>
  </sheetViews>
  <sheetFormatPr baseColWidth="10" defaultRowHeight="16" x14ac:dyDescent="0.2"/>
  <cols>
    <col min="4" max="5" width="12.1640625" bestFit="1" customWidth="1"/>
    <col min="6" max="15" width="12.1640625" customWidth="1"/>
  </cols>
  <sheetData>
    <row r="2" spans="2:32" x14ac:dyDescent="0.2">
      <c r="B2" s="4" t="s">
        <v>26</v>
      </c>
    </row>
    <row r="3" spans="2:32" x14ac:dyDescent="0.2">
      <c r="C3" s="10" t="s">
        <v>0</v>
      </c>
      <c r="D3" s="10"/>
      <c r="E3" s="10" t="s">
        <v>1</v>
      </c>
      <c r="F3" s="10"/>
      <c r="G3" s="10" t="s">
        <v>2</v>
      </c>
      <c r="H3" s="10"/>
    </row>
    <row r="4" spans="2:32" x14ac:dyDescent="0.2">
      <c r="C4" s="5" t="s">
        <v>6</v>
      </c>
      <c r="D4" s="5" t="s">
        <v>23</v>
      </c>
      <c r="E4" s="5" t="s">
        <v>6</v>
      </c>
      <c r="F4" s="5" t="s">
        <v>23</v>
      </c>
      <c r="G4" s="5" t="s">
        <v>6</v>
      </c>
      <c r="H4" s="5" t="s">
        <v>23</v>
      </c>
      <c r="L4" s="5" t="s">
        <v>24</v>
      </c>
      <c r="M4" s="12" t="s">
        <v>23</v>
      </c>
      <c r="N4" s="9"/>
      <c r="R4" s="5" t="s">
        <v>3</v>
      </c>
      <c r="S4" s="8" t="s">
        <v>23</v>
      </c>
      <c r="U4" s="5" t="s">
        <v>7</v>
      </c>
      <c r="W4" s="5" t="s">
        <v>5</v>
      </c>
      <c r="Y4" s="5" t="s">
        <v>20</v>
      </c>
      <c r="Z4" s="5" t="s">
        <v>25</v>
      </c>
      <c r="AB4" s="5" t="s">
        <v>21</v>
      </c>
      <c r="AC4" s="5" t="s">
        <v>25</v>
      </c>
      <c r="AE4" s="5" t="s">
        <v>22</v>
      </c>
      <c r="AF4" s="5" t="s">
        <v>25</v>
      </c>
    </row>
    <row r="5" spans="2:32" x14ac:dyDescent="0.2">
      <c r="B5" s="5">
        <v>1</v>
      </c>
      <c r="C5" s="6">
        <f>Dashboard!C5</f>
        <v>3</v>
      </c>
      <c r="D5" s="6">
        <f>Dashboard!D5</f>
        <v>0.05</v>
      </c>
      <c r="E5" s="6">
        <f>Dashboard!E5</f>
        <v>4</v>
      </c>
      <c r="F5" s="6">
        <f>Dashboard!F5</f>
        <v>0.05</v>
      </c>
      <c r="G5" s="6">
        <f>Dashboard!G5</f>
        <v>5</v>
      </c>
      <c r="H5" s="6">
        <f>Dashboard!H5</f>
        <v>2.5399999999999999E-2</v>
      </c>
      <c r="L5" s="2">
        <f t="shared" ref="L5:L14" si="0">DEGREES(R5)</f>
        <v>90</v>
      </c>
      <c r="M5" s="3">
        <f t="shared" ref="M5:M14" si="1">DEGREES(S5)</f>
        <v>1.3388525883897786</v>
      </c>
      <c r="N5" s="11">
        <f>ABS(M5/L5)</f>
        <v>1.487613987099754E-2</v>
      </c>
      <c r="P5" t="b" cm="1">
        <f t="array" ref="P5">OR(ISBLANK(Dashboard!C5:H5))</f>
        <v>0</v>
      </c>
      <c r="R5">
        <f>ACOS(U5)</f>
        <v>1.5707963267948966</v>
      </c>
      <c r="S5">
        <f>SQRT(SUMSQ(Z5,AC5,AF5))</f>
        <v>2.3367385866250041E-2</v>
      </c>
      <c r="U5">
        <f t="shared" ref="U5:U14" si="2">(C5^2+E5^2-G5^2)/(2*C5*E5)</f>
        <v>0</v>
      </c>
      <c r="W5">
        <f>-1/SQRT(1-U5^2)</f>
        <v>-1</v>
      </c>
      <c r="Y5">
        <f t="shared" ref="Y5:Y14" si="3">W5*(C5^2-E5^2+G5^2)/(2*C5^2*E5)</f>
        <v>-0.25</v>
      </c>
      <c r="Z5">
        <f t="shared" ref="Z5:Z14" si="4">Y5*D5</f>
        <v>-1.2500000000000001E-2</v>
      </c>
      <c r="AB5">
        <f t="shared" ref="AB5:AB14" si="5">W5*(E5^2-C5^2+G5^2)/(2*C5*E5^2)</f>
        <v>-0.33333333333333331</v>
      </c>
      <c r="AC5">
        <f t="shared" ref="AC5:AC14" si="6">AB5*F5</f>
        <v>-1.6666666666666666E-2</v>
      </c>
      <c r="AE5">
        <f t="shared" ref="AE5:AE14" si="7">W5*-G5/(C5*E5)</f>
        <v>0.41666666666666669</v>
      </c>
      <c r="AF5">
        <f t="shared" ref="AF5:AF14" si="8">AE5*H5</f>
        <v>1.0583333333333333E-2</v>
      </c>
    </row>
    <row r="6" spans="2:32" x14ac:dyDescent="0.2">
      <c r="B6" s="5">
        <v>2</v>
      </c>
      <c r="C6" s="6">
        <f>Dashboard!C6</f>
        <v>30</v>
      </c>
      <c r="D6" s="6">
        <f>Dashboard!D6</f>
        <v>0.25</v>
      </c>
      <c r="E6" s="6">
        <f>Dashboard!E6</f>
        <v>40</v>
      </c>
      <c r="F6" s="6">
        <f>Dashboard!F6</f>
        <v>0.25</v>
      </c>
      <c r="G6" s="6">
        <f>Dashboard!G6</f>
        <v>50</v>
      </c>
      <c r="H6" s="6">
        <f>Dashboard!H6</f>
        <v>0.15239999999999998</v>
      </c>
      <c r="L6" s="2">
        <f t="shared" si="0"/>
        <v>90</v>
      </c>
      <c r="M6" s="3">
        <f t="shared" si="1"/>
        <v>0.69898372319456925</v>
      </c>
      <c r="N6" s="11">
        <f t="shared" ref="N6:N14" si="9">ABS(M6/L6)</f>
        <v>7.7664858132729915E-3</v>
      </c>
      <c r="P6" t="b" cm="1">
        <f t="array" ref="P6">OR(ISBLANK(Dashboard!C6:H6))</f>
        <v>0</v>
      </c>
      <c r="R6">
        <f t="shared" ref="R6:R14" si="10">ACOS(U6)</f>
        <v>1.5707963267948966</v>
      </c>
      <c r="S6">
        <f t="shared" ref="S6:S14" si="11">SQRT(SUMSQ(Z6,AC6,AF6))</f>
        <v>1.2199567387593891E-2</v>
      </c>
      <c r="U6">
        <f t="shared" si="2"/>
        <v>0</v>
      </c>
      <c r="W6">
        <f t="shared" ref="W6:W14" si="12">-1/SQRT(1-U6^2)</f>
        <v>-1</v>
      </c>
      <c r="Y6">
        <f t="shared" si="3"/>
        <v>-2.5000000000000001E-2</v>
      </c>
      <c r="Z6">
        <f t="shared" si="4"/>
        <v>-6.2500000000000003E-3</v>
      </c>
      <c r="AB6">
        <f t="shared" si="5"/>
        <v>-3.3333333333333333E-2</v>
      </c>
      <c r="AC6">
        <f t="shared" si="6"/>
        <v>-8.3333333333333332E-3</v>
      </c>
      <c r="AE6">
        <f t="shared" si="7"/>
        <v>4.1666666666666664E-2</v>
      </c>
      <c r="AF6">
        <f t="shared" si="8"/>
        <v>6.3499999999999989E-3</v>
      </c>
    </row>
    <row r="7" spans="2:32" x14ac:dyDescent="0.2">
      <c r="B7" s="5">
        <v>3</v>
      </c>
      <c r="C7" s="6">
        <f>Dashboard!C7</f>
        <v>300</v>
      </c>
      <c r="D7" s="6">
        <f>Dashboard!D7</f>
        <v>0.5</v>
      </c>
      <c r="E7" s="6">
        <f>Dashboard!E7</f>
        <v>400</v>
      </c>
      <c r="F7" s="6">
        <f>Dashboard!F7</f>
        <v>0.5</v>
      </c>
      <c r="G7" s="6">
        <f>Dashboard!G7</f>
        <v>500</v>
      </c>
      <c r="H7" s="6">
        <f>Dashboard!H7</f>
        <v>0.30479999999999996</v>
      </c>
      <c r="L7" s="2">
        <f t="shared" si="0"/>
        <v>90</v>
      </c>
      <c r="M7" s="3">
        <f t="shared" si="1"/>
        <v>0.13979674463891387</v>
      </c>
      <c r="N7" s="11">
        <f t="shared" si="9"/>
        <v>1.5532971626545985E-3</v>
      </c>
      <c r="P7" t="b" cm="1">
        <f t="array" ref="P7">OR(ISBLANK(Dashboard!C7:H7))</f>
        <v>0</v>
      </c>
      <c r="R7">
        <f t="shared" si="10"/>
        <v>1.5707963267948966</v>
      </c>
      <c r="S7">
        <f t="shared" si="11"/>
        <v>2.4399134775187781E-3</v>
      </c>
      <c r="U7">
        <f t="shared" si="2"/>
        <v>0</v>
      </c>
      <c r="W7">
        <f t="shared" si="12"/>
        <v>-1</v>
      </c>
      <c r="Y7">
        <f t="shared" si="3"/>
        <v>-2.5000000000000001E-3</v>
      </c>
      <c r="Z7">
        <f t="shared" si="4"/>
        <v>-1.25E-3</v>
      </c>
      <c r="AB7">
        <f t="shared" si="5"/>
        <v>-3.3333333333333335E-3</v>
      </c>
      <c r="AC7">
        <f t="shared" si="6"/>
        <v>-1.6666666666666668E-3</v>
      </c>
      <c r="AE7">
        <f t="shared" si="7"/>
        <v>4.1666666666666666E-3</v>
      </c>
      <c r="AF7">
        <f t="shared" si="8"/>
        <v>1.2699999999999999E-3</v>
      </c>
    </row>
    <row r="8" spans="2:32" x14ac:dyDescent="0.2">
      <c r="B8" s="5">
        <v>4</v>
      </c>
      <c r="C8" s="6">
        <f>Dashboard!C8</f>
        <v>0</v>
      </c>
      <c r="D8" s="6">
        <f>Dashboard!D8</f>
        <v>0</v>
      </c>
      <c r="E8" s="6">
        <f>Dashboard!E8</f>
        <v>0</v>
      </c>
      <c r="F8" s="6">
        <f>Dashboard!F8</f>
        <v>0</v>
      </c>
      <c r="G8" s="6">
        <f>Dashboard!G8</f>
        <v>0</v>
      </c>
      <c r="H8" s="6">
        <f>Dashboard!H8</f>
        <v>0</v>
      </c>
      <c r="L8" s="2" t="e">
        <f t="shared" si="0"/>
        <v>#DIV/0!</v>
      </c>
      <c r="M8" s="3" t="e">
        <f t="shared" si="1"/>
        <v>#DIV/0!</v>
      </c>
      <c r="N8" s="11" t="e">
        <f t="shared" si="9"/>
        <v>#DIV/0!</v>
      </c>
      <c r="P8" t="b" cm="1">
        <f t="array" ref="P8">OR(ISBLANK(Dashboard!C8:H8))</f>
        <v>1</v>
      </c>
      <c r="R8" t="e">
        <f t="shared" si="10"/>
        <v>#DIV/0!</v>
      </c>
      <c r="S8" t="e">
        <f t="shared" si="11"/>
        <v>#DIV/0!</v>
      </c>
      <c r="U8" t="e">
        <f t="shared" si="2"/>
        <v>#DIV/0!</v>
      </c>
      <c r="W8" t="e">
        <f t="shared" si="12"/>
        <v>#DIV/0!</v>
      </c>
      <c r="Y8" t="e">
        <f t="shared" si="3"/>
        <v>#DIV/0!</v>
      </c>
      <c r="Z8" t="e">
        <f t="shared" si="4"/>
        <v>#DIV/0!</v>
      </c>
      <c r="AB8" t="e">
        <f t="shared" si="5"/>
        <v>#DIV/0!</v>
      </c>
      <c r="AC8" t="e">
        <f t="shared" si="6"/>
        <v>#DIV/0!</v>
      </c>
      <c r="AE8" t="e">
        <f t="shared" si="7"/>
        <v>#DIV/0!</v>
      </c>
      <c r="AF8" t="e">
        <f t="shared" si="8"/>
        <v>#DIV/0!</v>
      </c>
    </row>
    <row r="9" spans="2:32" x14ac:dyDescent="0.2">
      <c r="B9" s="5">
        <v>5</v>
      </c>
      <c r="C9" s="6">
        <f>Dashboard!C9</f>
        <v>0</v>
      </c>
      <c r="D9" s="6">
        <f>Dashboard!D9</f>
        <v>0</v>
      </c>
      <c r="E9" s="6">
        <f>Dashboard!E9</f>
        <v>0</v>
      </c>
      <c r="F9" s="6">
        <f>Dashboard!F9</f>
        <v>0</v>
      </c>
      <c r="G9" s="6">
        <f>Dashboard!G9</f>
        <v>0</v>
      </c>
      <c r="H9" s="6">
        <f>Dashboard!H9</f>
        <v>0</v>
      </c>
      <c r="I9" s="7"/>
      <c r="L9" s="2" t="e">
        <f t="shared" si="0"/>
        <v>#DIV/0!</v>
      </c>
      <c r="M9" s="3" t="e">
        <f t="shared" si="1"/>
        <v>#DIV/0!</v>
      </c>
      <c r="N9" s="11" t="e">
        <f t="shared" si="9"/>
        <v>#DIV/0!</v>
      </c>
      <c r="P9" t="b" cm="1">
        <f t="array" ref="P9">OR(ISBLANK(Dashboard!C9:H9))</f>
        <v>1</v>
      </c>
      <c r="R9" t="e">
        <f t="shared" si="10"/>
        <v>#DIV/0!</v>
      </c>
      <c r="S9" t="e">
        <f t="shared" si="11"/>
        <v>#DIV/0!</v>
      </c>
      <c r="U9" t="e">
        <f t="shared" si="2"/>
        <v>#DIV/0!</v>
      </c>
      <c r="W9" t="e">
        <f t="shared" si="12"/>
        <v>#DIV/0!</v>
      </c>
      <c r="Y9" t="e">
        <f t="shared" si="3"/>
        <v>#DIV/0!</v>
      </c>
      <c r="Z9" t="e">
        <f t="shared" si="4"/>
        <v>#DIV/0!</v>
      </c>
      <c r="AB9" t="e">
        <f t="shared" si="5"/>
        <v>#DIV/0!</v>
      </c>
      <c r="AC9" t="e">
        <f t="shared" si="6"/>
        <v>#DIV/0!</v>
      </c>
      <c r="AE9" t="e">
        <f t="shared" si="7"/>
        <v>#DIV/0!</v>
      </c>
      <c r="AF9" t="e">
        <f t="shared" si="8"/>
        <v>#DIV/0!</v>
      </c>
    </row>
    <row r="10" spans="2:32" x14ac:dyDescent="0.2">
      <c r="B10" s="5">
        <v>6</v>
      </c>
      <c r="C10" s="6">
        <f>Dashboard!C10</f>
        <v>0</v>
      </c>
      <c r="D10" s="6">
        <f>Dashboard!D10</f>
        <v>0</v>
      </c>
      <c r="E10" s="6">
        <f>Dashboard!E10</f>
        <v>0</v>
      </c>
      <c r="F10" s="6">
        <f>Dashboard!F10</f>
        <v>0</v>
      </c>
      <c r="G10" s="6">
        <f>Dashboard!G10</f>
        <v>0</v>
      </c>
      <c r="H10" s="6">
        <f>Dashboard!H10</f>
        <v>0</v>
      </c>
      <c r="L10" s="2" t="e">
        <f t="shared" si="0"/>
        <v>#DIV/0!</v>
      </c>
      <c r="M10" s="3" t="e">
        <f t="shared" si="1"/>
        <v>#DIV/0!</v>
      </c>
      <c r="N10" s="11" t="e">
        <f t="shared" si="9"/>
        <v>#DIV/0!</v>
      </c>
      <c r="P10" t="b" cm="1">
        <f t="array" ref="P10">OR(ISBLANK(Dashboard!C10:H10))</f>
        <v>1</v>
      </c>
      <c r="R10" t="e">
        <f t="shared" si="10"/>
        <v>#DIV/0!</v>
      </c>
      <c r="S10" t="e">
        <f t="shared" si="11"/>
        <v>#DIV/0!</v>
      </c>
      <c r="U10" t="e">
        <f t="shared" si="2"/>
        <v>#DIV/0!</v>
      </c>
      <c r="W10" t="e">
        <f t="shared" si="12"/>
        <v>#DIV/0!</v>
      </c>
      <c r="Y10" t="e">
        <f t="shared" si="3"/>
        <v>#DIV/0!</v>
      </c>
      <c r="Z10" t="e">
        <f t="shared" si="4"/>
        <v>#DIV/0!</v>
      </c>
      <c r="AB10" t="e">
        <f t="shared" si="5"/>
        <v>#DIV/0!</v>
      </c>
      <c r="AC10" t="e">
        <f t="shared" si="6"/>
        <v>#DIV/0!</v>
      </c>
      <c r="AE10" t="e">
        <f t="shared" si="7"/>
        <v>#DIV/0!</v>
      </c>
      <c r="AF10" t="e">
        <f t="shared" si="8"/>
        <v>#DIV/0!</v>
      </c>
    </row>
    <row r="11" spans="2:32" x14ac:dyDescent="0.2">
      <c r="B11" s="5">
        <v>7</v>
      </c>
      <c r="C11" s="6">
        <f>Dashboard!C11</f>
        <v>0</v>
      </c>
      <c r="D11" s="6">
        <f>Dashboard!D11</f>
        <v>0</v>
      </c>
      <c r="E11" s="6">
        <f>Dashboard!E11</f>
        <v>0</v>
      </c>
      <c r="F11" s="6">
        <f>Dashboard!F11</f>
        <v>0</v>
      </c>
      <c r="G11" s="6">
        <f>Dashboard!G11</f>
        <v>0</v>
      </c>
      <c r="H11" s="6">
        <f>Dashboard!H11</f>
        <v>0</v>
      </c>
      <c r="L11" s="2" t="e">
        <f t="shared" si="0"/>
        <v>#DIV/0!</v>
      </c>
      <c r="M11" s="3" t="e">
        <f t="shared" si="1"/>
        <v>#DIV/0!</v>
      </c>
      <c r="N11" s="11" t="e">
        <f t="shared" si="9"/>
        <v>#DIV/0!</v>
      </c>
      <c r="P11" t="b" cm="1">
        <f t="array" ref="P11">OR(ISBLANK(Dashboard!C11:H11))</f>
        <v>1</v>
      </c>
      <c r="R11" t="e">
        <f t="shared" si="10"/>
        <v>#DIV/0!</v>
      </c>
      <c r="S11" t="e">
        <f t="shared" si="11"/>
        <v>#DIV/0!</v>
      </c>
      <c r="U11" t="e">
        <f t="shared" si="2"/>
        <v>#DIV/0!</v>
      </c>
      <c r="W11" t="e">
        <f t="shared" si="12"/>
        <v>#DIV/0!</v>
      </c>
      <c r="Y11" t="e">
        <f t="shared" si="3"/>
        <v>#DIV/0!</v>
      </c>
      <c r="Z11" t="e">
        <f t="shared" si="4"/>
        <v>#DIV/0!</v>
      </c>
      <c r="AB11" t="e">
        <f t="shared" si="5"/>
        <v>#DIV/0!</v>
      </c>
      <c r="AC11" t="e">
        <f t="shared" si="6"/>
        <v>#DIV/0!</v>
      </c>
      <c r="AE11" t="e">
        <f t="shared" si="7"/>
        <v>#DIV/0!</v>
      </c>
      <c r="AF11" t="e">
        <f t="shared" si="8"/>
        <v>#DIV/0!</v>
      </c>
    </row>
    <row r="12" spans="2:32" x14ac:dyDescent="0.2">
      <c r="B12" s="5">
        <v>8</v>
      </c>
      <c r="C12" s="6">
        <f>Dashboard!C12</f>
        <v>0</v>
      </c>
      <c r="D12" s="6">
        <f>Dashboard!D12</f>
        <v>0</v>
      </c>
      <c r="E12" s="6">
        <f>Dashboard!E12</f>
        <v>0</v>
      </c>
      <c r="F12" s="6">
        <f>Dashboard!F12</f>
        <v>0</v>
      </c>
      <c r="G12" s="6">
        <f>Dashboard!G12</f>
        <v>0</v>
      </c>
      <c r="H12" s="6">
        <f>Dashboard!H12</f>
        <v>0</v>
      </c>
      <c r="L12" s="2" t="e">
        <f t="shared" si="0"/>
        <v>#DIV/0!</v>
      </c>
      <c r="M12" s="3" t="e">
        <f t="shared" si="1"/>
        <v>#DIV/0!</v>
      </c>
      <c r="N12" s="11" t="e">
        <f t="shared" si="9"/>
        <v>#DIV/0!</v>
      </c>
      <c r="P12" t="b" cm="1">
        <f t="array" ref="P12">OR(ISBLANK(Dashboard!C12:H12))</f>
        <v>1</v>
      </c>
      <c r="R12" t="e">
        <f t="shared" si="10"/>
        <v>#DIV/0!</v>
      </c>
      <c r="S12" t="e">
        <f t="shared" si="11"/>
        <v>#DIV/0!</v>
      </c>
      <c r="U12" t="e">
        <f t="shared" si="2"/>
        <v>#DIV/0!</v>
      </c>
      <c r="W12" t="e">
        <f t="shared" si="12"/>
        <v>#DIV/0!</v>
      </c>
      <c r="Y12" t="e">
        <f t="shared" si="3"/>
        <v>#DIV/0!</v>
      </c>
      <c r="Z12" t="e">
        <f t="shared" si="4"/>
        <v>#DIV/0!</v>
      </c>
      <c r="AB12" t="e">
        <f t="shared" si="5"/>
        <v>#DIV/0!</v>
      </c>
      <c r="AC12" t="e">
        <f t="shared" si="6"/>
        <v>#DIV/0!</v>
      </c>
      <c r="AE12" t="e">
        <f t="shared" si="7"/>
        <v>#DIV/0!</v>
      </c>
      <c r="AF12" t="e">
        <f t="shared" si="8"/>
        <v>#DIV/0!</v>
      </c>
    </row>
    <row r="13" spans="2:32" x14ac:dyDescent="0.2">
      <c r="B13" s="5">
        <v>9</v>
      </c>
      <c r="C13" s="6">
        <f>Dashboard!C13</f>
        <v>0</v>
      </c>
      <c r="D13" s="6">
        <f>Dashboard!D13</f>
        <v>0</v>
      </c>
      <c r="E13" s="6">
        <f>Dashboard!E13</f>
        <v>0</v>
      </c>
      <c r="F13" s="6">
        <f>Dashboard!F13</f>
        <v>0</v>
      </c>
      <c r="G13" s="6">
        <f>Dashboard!G13</f>
        <v>0</v>
      </c>
      <c r="H13" s="6">
        <f>Dashboard!H13</f>
        <v>0</v>
      </c>
      <c r="L13" s="2" t="e">
        <f t="shared" si="0"/>
        <v>#DIV/0!</v>
      </c>
      <c r="M13" s="3" t="e">
        <f t="shared" si="1"/>
        <v>#DIV/0!</v>
      </c>
      <c r="N13" s="11" t="e">
        <f t="shared" si="9"/>
        <v>#DIV/0!</v>
      </c>
      <c r="P13" t="b" cm="1">
        <f t="array" ref="P13">OR(ISBLANK(Dashboard!C13:H13))</f>
        <v>1</v>
      </c>
      <c r="R13" t="e">
        <f t="shared" si="10"/>
        <v>#DIV/0!</v>
      </c>
      <c r="S13" t="e">
        <f t="shared" si="11"/>
        <v>#DIV/0!</v>
      </c>
      <c r="U13" t="e">
        <f t="shared" si="2"/>
        <v>#DIV/0!</v>
      </c>
      <c r="W13" t="e">
        <f t="shared" si="12"/>
        <v>#DIV/0!</v>
      </c>
      <c r="Y13" t="e">
        <f t="shared" si="3"/>
        <v>#DIV/0!</v>
      </c>
      <c r="Z13" t="e">
        <f t="shared" si="4"/>
        <v>#DIV/0!</v>
      </c>
      <c r="AB13" t="e">
        <f t="shared" si="5"/>
        <v>#DIV/0!</v>
      </c>
      <c r="AC13" t="e">
        <f t="shared" si="6"/>
        <v>#DIV/0!</v>
      </c>
      <c r="AE13" t="e">
        <f t="shared" si="7"/>
        <v>#DIV/0!</v>
      </c>
      <c r="AF13" t="e">
        <f t="shared" si="8"/>
        <v>#DIV/0!</v>
      </c>
    </row>
    <row r="14" spans="2:32" x14ac:dyDescent="0.2">
      <c r="B14" s="5">
        <v>10</v>
      </c>
      <c r="C14" s="6">
        <f>Dashboard!C14</f>
        <v>0</v>
      </c>
      <c r="D14" s="6">
        <f>Dashboard!D14</f>
        <v>0</v>
      </c>
      <c r="E14" s="6">
        <f>Dashboard!E14</f>
        <v>0</v>
      </c>
      <c r="F14" s="6">
        <f>Dashboard!F14</f>
        <v>0</v>
      </c>
      <c r="G14" s="6">
        <f>Dashboard!G14</f>
        <v>0</v>
      </c>
      <c r="H14" s="6">
        <f>Dashboard!H14</f>
        <v>0</v>
      </c>
      <c r="L14" s="2" t="e">
        <f t="shared" si="0"/>
        <v>#DIV/0!</v>
      </c>
      <c r="M14" s="3" t="e">
        <f t="shared" si="1"/>
        <v>#DIV/0!</v>
      </c>
      <c r="N14" s="11" t="e">
        <f t="shared" si="9"/>
        <v>#DIV/0!</v>
      </c>
      <c r="P14" t="b" cm="1">
        <f t="array" ref="P14">OR(ISBLANK(Dashboard!C14:H14))</f>
        <v>1</v>
      </c>
      <c r="R14" t="e">
        <f t="shared" si="10"/>
        <v>#DIV/0!</v>
      </c>
      <c r="S14" t="e">
        <f t="shared" si="11"/>
        <v>#DIV/0!</v>
      </c>
      <c r="U14" t="e">
        <f t="shared" si="2"/>
        <v>#DIV/0!</v>
      </c>
      <c r="W14" t="e">
        <f t="shared" si="12"/>
        <v>#DIV/0!</v>
      </c>
      <c r="Y14" t="e">
        <f t="shared" si="3"/>
        <v>#DIV/0!</v>
      </c>
      <c r="Z14" t="e">
        <f t="shared" si="4"/>
        <v>#DIV/0!</v>
      </c>
      <c r="AB14" t="e">
        <f t="shared" si="5"/>
        <v>#DIV/0!</v>
      </c>
      <c r="AC14" t="e">
        <f t="shared" si="6"/>
        <v>#DIV/0!</v>
      </c>
      <c r="AE14" t="e">
        <f t="shared" si="7"/>
        <v>#DIV/0!</v>
      </c>
      <c r="AF14" t="e">
        <f t="shared" si="8"/>
        <v>#DIV/0!</v>
      </c>
    </row>
    <row r="15" spans="2:32" x14ac:dyDescent="0.2">
      <c r="B15" s="5"/>
      <c r="L15" s="2"/>
      <c r="M15" s="3"/>
      <c r="N15" s="11"/>
    </row>
    <row r="16" spans="2:32" x14ac:dyDescent="0.2">
      <c r="B16" s="4" t="s">
        <v>45</v>
      </c>
      <c r="L16" s="2"/>
      <c r="M16" s="3"/>
      <c r="N16" s="11"/>
    </row>
    <row r="17" spans="2:33" x14ac:dyDescent="0.2">
      <c r="C17" s="10" t="s">
        <v>0</v>
      </c>
      <c r="D17" s="10"/>
      <c r="E17" s="10" t="s">
        <v>1</v>
      </c>
      <c r="F17" s="10"/>
      <c r="G17" s="10" t="s">
        <v>24</v>
      </c>
      <c r="H17" s="10"/>
      <c r="L17" s="2"/>
      <c r="M17" s="3"/>
      <c r="N17" s="11"/>
    </row>
    <row r="18" spans="2:33" x14ac:dyDescent="0.2">
      <c r="C18" s="5" t="s">
        <v>6</v>
      </c>
      <c r="D18" s="5" t="s">
        <v>23</v>
      </c>
      <c r="E18" s="5" t="s">
        <v>6</v>
      </c>
      <c r="F18" s="5" t="s">
        <v>23</v>
      </c>
      <c r="G18" s="5" t="s">
        <v>6</v>
      </c>
      <c r="H18" s="5" t="s">
        <v>23</v>
      </c>
      <c r="L18" s="5" t="s">
        <v>2</v>
      </c>
      <c r="M18" s="12" t="s">
        <v>23</v>
      </c>
      <c r="N18" s="9"/>
      <c r="R18" s="5" t="s">
        <v>3</v>
      </c>
      <c r="S18" s="8" t="s">
        <v>23</v>
      </c>
      <c r="U18" s="5" t="s">
        <v>46</v>
      </c>
      <c r="V18" s="5" t="s">
        <v>25</v>
      </c>
      <c r="X18" s="5" t="s">
        <v>47</v>
      </c>
      <c r="Y18" s="5" t="s">
        <v>25</v>
      </c>
      <c r="AA18" s="5" t="s">
        <v>48</v>
      </c>
      <c r="AB18" s="5" t="s">
        <v>25</v>
      </c>
    </row>
    <row r="19" spans="2:33" x14ac:dyDescent="0.2">
      <c r="B19" s="5">
        <v>1</v>
      </c>
      <c r="C19" s="18">
        <f>Dashboard!C19</f>
        <v>4</v>
      </c>
      <c r="D19" s="18">
        <f>Dashboard!D19</f>
        <v>0.05</v>
      </c>
      <c r="E19" s="18">
        <f>Dashboard!E19</f>
        <v>5</v>
      </c>
      <c r="F19" s="18">
        <f>Dashboard!F19</f>
        <v>0.05</v>
      </c>
      <c r="G19" s="18">
        <f>Dashboard!G19</f>
        <v>36.869897645843999</v>
      </c>
      <c r="H19" s="18">
        <f>Dashboard!H19</f>
        <v>0.5</v>
      </c>
      <c r="L19" s="1">
        <f>SQRT(C19^2+E19^2-2*C19*E19*COS(R19))</f>
        <v>2.9999999999999978</v>
      </c>
      <c r="M19" s="1">
        <f>SQRT(SUMSQ(V19,Y19,AB19))</f>
        <v>7.5986042906492635E-2</v>
      </c>
      <c r="N19" s="1">
        <f>ABS(M19/L19)</f>
        <v>2.5328680968830897E-2</v>
      </c>
      <c r="P19" t="b" cm="1">
        <f t="array" ref="P19">OR(ISBLANK(Dashboard!C19:H19))</f>
        <v>0</v>
      </c>
      <c r="R19">
        <f>RADIANS(G19)</f>
        <v>0.64350110879328393</v>
      </c>
      <c r="S19">
        <f>RADIANS(H19)</f>
        <v>8.7266462599716477E-3</v>
      </c>
      <c r="U19" s="1">
        <f>(C19-E19*COS(R19))/L19</f>
        <v>-5.9211894646675062E-16</v>
      </c>
      <c r="V19" s="1">
        <f>U19*D19</f>
        <v>-2.9605947323337532E-17</v>
      </c>
      <c r="X19" s="1">
        <f>(E19-C19*COS(R19))/L19</f>
        <v>0.60000000000000009</v>
      </c>
      <c r="Y19" s="1">
        <f>X19*F19</f>
        <v>3.0000000000000006E-2</v>
      </c>
      <c r="AA19" s="1">
        <f>C19*E19*SIN(R19)/L19</f>
        <v>4.0000000000000009</v>
      </c>
      <c r="AB19">
        <f>AA19*S19*2</f>
        <v>6.9813170079773196E-2</v>
      </c>
    </row>
    <row r="20" spans="2:33" x14ac:dyDescent="0.2">
      <c r="B20" s="5">
        <v>2</v>
      </c>
      <c r="C20" s="18">
        <f>Dashboard!C20</f>
        <v>40</v>
      </c>
      <c r="D20" s="18">
        <f>Dashboard!D20</f>
        <v>0.25</v>
      </c>
      <c r="E20" s="18">
        <f>Dashboard!E20</f>
        <v>50</v>
      </c>
      <c r="F20" s="18">
        <f>Dashboard!F20</f>
        <v>0.25</v>
      </c>
      <c r="G20" s="18">
        <f>Dashboard!G20</f>
        <v>36.869897645843999</v>
      </c>
      <c r="H20" s="18">
        <f>Dashboard!H20</f>
        <v>1</v>
      </c>
      <c r="L20" s="1">
        <f t="shared" ref="L20:L28" si="13">SQRT(C20^2+E20^2-2*C20*E20*COS(R20))</f>
        <v>29.999999999999986</v>
      </c>
      <c r="M20" s="1">
        <f t="shared" ref="M20:M28" si="14">SQRT(SUMSQ(V20,Y20,AB20))</f>
        <v>1.4042975064547163</v>
      </c>
      <c r="N20" s="1">
        <f t="shared" ref="N20:N28" si="15">ABS(M20/L20)</f>
        <v>4.6809916881823899E-2</v>
      </c>
      <c r="P20" t="b" cm="1">
        <f t="array" ref="P20">OR(ISBLANK(Dashboard!C20:H20))</f>
        <v>0</v>
      </c>
      <c r="R20">
        <f t="shared" ref="R20:R28" si="16">RADIANS(G20)</f>
        <v>0.64350110879328393</v>
      </c>
      <c r="S20">
        <f t="shared" ref="S20:S28" si="17">RADIANS(H20)</f>
        <v>1.7453292519943295E-2</v>
      </c>
      <c r="U20" s="1">
        <f t="shared" ref="U20:U28" si="18">(C20-E20*COS(R20))/L20</f>
        <v>-4.7369515717340031E-16</v>
      </c>
      <c r="V20" s="1">
        <f t="shared" ref="V20:V28" si="19">U20*D20</f>
        <v>-1.1842378929335008E-16</v>
      </c>
      <c r="X20" s="1">
        <f t="shared" ref="X20:X28" si="20">(E20-C20*COS(R20))/L20</f>
        <v>0.59999999999999976</v>
      </c>
      <c r="Y20" s="1">
        <f t="shared" ref="Y20:Y28" si="21">X20*F20</f>
        <v>0.14999999999999994</v>
      </c>
      <c r="AA20" s="1">
        <f t="shared" ref="AA20:AA28" si="22">C20*E20*SIN(R20)/L20</f>
        <v>39.999999999999993</v>
      </c>
      <c r="AB20">
        <f t="shared" ref="AB20:AB28" si="23">AA20*S20*2</f>
        <v>1.3962634015954634</v>
      </c>
    </row>
    <row r="21" spans="2:33" x14ac:dyDescent="0.2">
      <c r="B21" s="5">
        <v>3</v>
      </c>
      <c r="C21" s="18">
        <f>Dashboard!C21</f>
        <v>400</v>
      </c>
      <c r="D21" s="18">
        <f>Dashboard!D21</f>
        <v>0.5</v>
      </c>
      <c r="E21" s="18">
        <f>Dashboard!E21</f>
        <v>500</v>
      </c>
      <c r="F21" s="18">
        <f>Dashboard!F21</f>
        <v>0.5</v>
      </c>
      <c r="G21" s="18">
        <f>Dashboard!G21</f>
        <v>36.869897645843999</v>
      </c>
      <c r="H21" s="18">
        <f>Dashboard!H21</f>
        <v>2</v>
      </c>
      <c r="L21" s="1">
        <f t="shared" si="13"/>
        <v>299.99999999999983</v>
      </c>
      <c r="M21" s="1">
        <f t="shared" si="14"/>
        <v>27.926879429216111</v>
      </c>
      <c r="N21" s="1">
        <f t="shared" si="15"/>
        <v>9.3089598097387094E-2</v>
      </c>
      <c r="P21" t="b" cm="1">
        <f t="array" ref="P21">OR(ISBLANK(Dashboard!C21:H21))</f>
        <v>0</v>
      </c>
      <c r="R21">
        <f t="shared" si="16"/>
        <v>0.64350110879328393</v>
      </c>
      <c r="S21">
        <f t="shared" si="17"/>
        <v>3.4906585039886591E-2</v>
      </c>
      <c r="U21" s="1">
        <f t="shared" si="18"/>
        <v>-3.7895612573872032E-16</v>
      </c>
      <c r="V21" s="1">
        <f t="shared" si="19"/>
        <v>-1.8947806286936016E-16</v>
      </c>
      <c r="X21" s="1">
        <f t="shared" si="20"/>
        <v>0.6</v>
      </c>
      <c r="Y21" s="1">
        <f t="shared" si="21"/>
        <v>0.3</v>
      </c>
      <c r="AA21" s="1">
        <f t="shared" si="22"/>
        <v>400</v>
      </c>
      <c r="AB21">
        <f t="shared" si="23"/>
        <v>27.925268031909273</v>
      </c>
    </row>
    <row r="22" spans="2:33" x14ac:dyDescent="0.2">
      <c r="B22" s="5">
        <v>4</v>
      </c>
      <c r="C22" s="18">
        <f>Dashboard!C22</f>
        <v>0</v>
      </c>
      <c r="D22" s="18">
        <f>Dashboard!D22</f>
        <v>0</v>
      </c>
      <c r="E22" s="18">
        <f>Dashboard!E22</f>
        <v>0</v>
      </c>
      <c r="F22" s="18">
        <f>Dashboard!F22</f>
        <v>0</v>
      </c>
      <c r="G22" s="18">
        <f>Dashboard!G22</f>
        <v>0</v>
      </c>
      <c r="H22" s="18">
        <f>Dashboard!H22</f>
        <v>0</v>
      </c>
      <c r="L22" s="1">
        <f t="shared" si="13"/>
        <v>0</v>
      </c>
      <c r="M22" s="1" t="e">
        <f t="shared" si="14"/>
        <v>#DIV/0!</v>
      </c>
      <c r="N22" s="1" t="e">
        <f t="shared" si="15"/>
        <v>#DIV/0!</v>
      </c>
      <c r="P22" t="b" cm="1">
        <f t="array" ref="P22">OR(ISBLANK(Dashboard!C22:H22))</f>
        <v>1</v>
      </c>
      <c r="R22">
        <f t="shared" si="16"/>
        <v>0</v>
      </c>
      <c r="S22">
        <f t="shared" si="17"/>
        <v>0</v>
      </c>
      <c r="U22" s="1" t="e">
        <f t="shared" si="18"/>
        <v>#DIV/0!</v>
      </c>
      <c r="V22" s="1" t="e">
        <f t="shared" si="19"/>
        <v>#DIV/0!</v>
      </c>
      <c r="X22" s="1" t="e">
        <f t="shared" si="20"/>
        <v>#DIV/0!</v>
      </c>
      <c r="Y22" s="1" t="e">
        <f t="shared" si="21"/>
        <v>#DIV/0!</v>
      </c>
      <c r="AA22" s="1" t="e">
        <f t="shared" si="22"/>
        <v>#DIV/0!</v>
      </c>
      <c r="AB22" t="e">
        <f t="shared" si="23"/>
        <v>#DIV/0!</v>
      </c>
    </row>
    <row r="23" spans="2:33" x14ac:dyDescent="0.2">
      <c r="B23" s="5">
        <v>5</v>
      </c>
      <c r="C23" s="18">
        <f>Dashboard!C23</f>
        <v>0</v>
      </c>
      <c r="D23" s="18">
        <f>Dashboard!D23</f>
        <v>0</v>
      </c>
      <c r="E23" s="18">
        <f>Dashboard!E23</f>
        <v>0</v>
      </c>
      <c r="F23" s="18">
        <f>Dashboard!F23</f>
        <v>0</v>
      </c>
      <c r="G23" s="18">
        <f>Dashboard!G23</f>
        <v>0</v>
      </c>
      <c r="H23" s="18">
        <f>Dashboard!H23</f>
        <v>0</v>
      </c>
      <c r="L23" s="1">
        <f t="shared" si="13"/>
        <v>0</v>
      </c>
      <c r="M23" s="1" t="e">
        <f t="shared" si="14"/>
        <v>#DIV/0!</v>
      </c>
      <c r="N23" s="1" t="e">
        <f t="shared" si="15"/>
        <v>#DIV/0!</v>
      </c>
      <c r="P23" t="b" cm="1">
        <f t="array" ref="P23">OR(ISBLANK(Dashboard!C23:H23))</f>
        <v>1</v>
      </c>
      <c r="R23">
        <f t="shared" si="16"/>
        <v>0</v>
      </c>
      <c r="S23">
        <f t="shared" si="17"/>
        <v>0</v>
      </c>
      <c r="U23" s="1" t="e">
        <f t="shared" si="18"/>
        <v>#DIV/0!</v>
      </c>
      <c r="V23" s="1" t="e">
        <f t="shared" si="19"/>
        <v>#DIV/0!</v>
      </c>
      <c r="X23" s="1" t="e">
        <f t="shared" si="20"/>
        <v>#DIV/0!</v>
      </c>
      <c r="Y23" s="1" t="e">
        <f t="shared" si="21"/>
        <v>#DIV/0!</v>
      </c>
      <c r="AA23" s="1" t="e">
        <f t="shared" si="22"/>
        <v>#DIV/0!</v>
      </c>
      <c r="AB23" t="e">
        <f t="shared" si="23"/>
        <v>#DIV/0!</v>
      </c>
    </row>
    <row r="24" spans="2:33" x14ac:dyDescent="0.2">
      <c r="B24" s="5">
        <v>6</v>
      </c>
      <c r="C24" s="18">
        <f>Dashboard!C24</f>
        <v>0</v>
      </c>
      <c r="D24" s="18">
        <f>Dashboard!D24</f>
        <v>0</v>
      </c>
      <c r="E24" s="18">
        <f>Dashboard!E24</f>
        <v>0</v>
      </c>
      <c r="F24" s="18">
        <f>Dashboard!F24</f>
        <v>0</v>
      </c>
      <c r="G24" s="18">
        <f>Dashboard!G24</f>
        <v>0</v>
      </c>
      <c r="H24" s="18">
        <f>Dashboard!H24</f>
        <v>0</v>
      </c>
      <c r="L24" s="1">
        <f t="shared" si="13"/>
        <v>0</v>
      </c>
      <c r="M24" s="1" t="e">
        <f t="shared" si="14"/>
        <v>#DIV/0!</v>
      </c>
      <c r="N24" s="1" t="e">
        <f t="shared" si="15"/>
        <v>#DIV/0!</v>
      </c>
      <c r="P24" t="b" cm="1">
        <f t="array" ref="P24">OR(ISBLANK(Dashboard!C24:H24))</f>
        <v>1</v>
      </c>
      <c r="R24">
        <f t="shared" si="16"/>
        <v>0</v>
      </c>
      <c r="S24">
        <f t="shared" si="17"/>
        <v>0</v>
      </c>
      <c r="U24" s="1" t="e">
        <f t="shared" si="18"/>
        <v>#DIV/0!</v>
      </c>
      <c r="V24" s="1" t="e">
        <f t="shared" si="19"/>
        <v>#DIV/0!</v>
      </c>
      <c r="X24" s="1" t="e">
        <f t="shared" si="20"/>
        <v>#DIV/0!</v>
      </c>
      <c r="Y24" s="1" t="e">
        <f t="shared" si="21"/>
        <v>#DIV/0!</v>
      </c>
      <c r="AA24" s="1" t="e">
        <f t="shared" si="22"/>
        <v>#DIV/0!</v>
      </c>
      <c r="AB24" t="e">
        <f t="shared" si="23"/>
        <v>#DIV/0!</v>
      </c>
    </row>
    <row r="25" spans="2:33" x14ac:dyDescent="0.2">
      <c r="B25" s="5">
        <v>7</v>
      </c>
      <c r="C25" s="18">
        <f>Dashboard!C25</f>
        <v>0</v>
      </c>
      <c r="D25" s="18">
        <f>Dashboard!D25</f>
        <v>0</v>
      </c>
      <c r="E25" s="18">
        <f>Dashboard!E25</f>
        <v>0</v>
      </c>
      <c r="F25" s="18">
        <f>Dashboard!F25</f>
        <v>0</v>
      </c>
      <c r="G25" s="18">
        <f>Dashboard!G25</f>
        <v>0</v>
      </c>
      <c r="H25" s="18">
        <f>Dashboard!H25</f>
        <v>0</v>
      </c>
      <c r="L25" s="1">
        <f t="shared" si="13"/>
        <v>0</v>
      </c>
      <c r="M25" s="1" t="e">
        <f t="shared" si="14"/>
        <v>#DIV/0!</v>
      </c>
      <c r="N25" s="1" t="e">
        <f t="shared" si="15"/>
        <v>#DIV/0!</v>
      </c>
      <c r="P25" t="b" cm="1">
        <f t="array" ref="P25">OR(ISBLANK(Dashboard!C25:H25))</f>
        <v>1</v>
      </c>
      <c r="R25">
        <f t="shared" si="16"/>
        <v>0</v>
      </c>
      <c r="S25">
        <f t="shared" si="17"/>
        <v>0</v>
      </c>
      <c r="U25" s="1" t="e">
        <f t="shared" si="18"/>
        <v>#DIV/0!</v>
      </c>
      <c r="V25" s="1" t="e">
        <f t="shared" si="19"/>
        <v>#DIV/0!</v>
      </c>
      <c r="X25" s="1" t="e">
        <f t="shared" si="20"/>
        <v>#DIV/0!</v>
      </c>
      <c r="Y25" s="1" t="e">
        <f t="shared" si="21"/>
        <v>#DIV/0!</v>
      </c>
      <c r="AA25" s="1" t="e">
        <f t="shared" si="22"/>
        <v>#DIV/0!</v>
      </c>
      <c r="AB25" t="e">
        <f t="shared" si="23"/>
        <v>#DIV/0!</v>
      </c>
    </row>
    <row r="26" spans="2:33" x14ac:dyDescent="0.2">
      <c r="B26" s="5">
        <v>8</v>
      </c>
      <c r="C26" s="18">
        <f>Dashboard!C26</f>
        <v>0</v>
      </c>
      <c r="D26" s="18">
        <f>Dashboard!D26</f>
        <v>0</v>
      </c>
      <c r="E26" s="18">
        <f>Dashboard!E26</f>
        <v>0</v>
      </c>
      <c r="F26" s="18">
        <f>Dashboard!F26</f>
        <v>0</v>
      </c>
      <c r="G26" s="18">
        <f>Dashboard!G26</f>
        <v>0</v>
      </c>
      <c r="H26" s="18">
        <f>Dashboard!H26</f>
        <v>0</v>
      </c>
      <c r="L26" s="1">
        <f t="shared" si="13"/>
        <v>0</v>
      </c>
      <c r="M26" s="1" t="e">
        <f t="shared" si="14"/>
        <v>#DIV/0!</v>
      </c>
      <c r="N26" s="1" t="e">
        <f t="shared" si="15"/>
        <v>#DIV/0!</v>
      </c>
      <c r="P26" t="b" cm="1">
        <f t="array" ref="P26">OR(ISBLANK(Dashboard!C26:H26))</f>
        <v>1</v>
      </c>
      <c r="R26">
        <f t="shared" si="16"/>
        <v>0</v>
      </c>
      <c r="S26">
        <f t="shared" si="17"/>
        <v>0</v>
      </c>
      <c r="U26" s="1" t="e">
        <f t="shared" si="18"/>
        <v>#DIV/0!</v>
      </c>
      <c r="V26" s="1" t="e">
        <f t="shared" si="19"/>
        <v>#DIV/0!</v>
      </c>
      <c r="X26" s="1" t="e">
        <f t="shared" si="20"/>
        <v>#DIV/0!</v>
      </c>
      <c r="Y26" s="1" t="e">
        <f t="shared" si="21"/>
        <v>#DIV/0!</v>
      </c>
      <c r="AA26" s="1" t="e">
        <f t="shared" si="22"/>
        <v>#DIV/0!</v>
      </c>
      <c r="AB26" t="e">
        <f t="shared" si="23"/>
        <v>#DIV/0!</v>
      </c>
    </row>
    <row r="27" spans="2:33" x14ac:dyDescent="0.2">
      <c r="B27" s="5">
        <v>9</v>
      </c>
      <c r="C27" s="18">
        <f>Dashboard!C27</f>
        <v>0</v>
      </c>
      <c r="D27" s="18">
        <f>Dashboard!D27</f>
        <v>0</v>
      </c>
      <c r="E27" s="18">
        <f>Dashboard!E27</f>
        <v>0</v>
      </c>
      <c r="F27" s="18">
        <f>Dashboard!F27</f>
        <v>0</v>
      </c>
      <c r="G27" s="18">
        <f>Dashboard!G27</f>
        <v>0</v>
      </c>
      <c r="H27" s="18">
        <f>Dashboard!H27</f>
        <v>0</v>
      </c>
      <c r="L27" s="1">
        <f t="shared" si="13"/>
        <v>0</v>
      </c>
      <c r="M27" s="1" t="e">
        <f t="shared" si="14"/>
        <v>#DIV/0!</v>
      </c>
      <c r="N27" s="1" t="e">
        <f t="shared" si="15"/>
        <v>#DIV/0!</v>
      </c>
      <c r="P27" t="b" cm="1">
        <f t="array" ref="P27">OR(ISBLANK(Dashboard!C27:H27))</f>
        <v>1</v>
      </c>
      <c r="R27">
        <f t="shared" si="16"/>
        <v>0</v>
      </c>
      <c r="S27">
        <f t="shared" si="17"/>
        <v>0</v>
      </c>
      <c r="U27" s="1" t="e">
        <f t="shared" si="18"/>
        <v>#DIV/0!</v>
      </c>
      <c r="V27" s="1" t="e">
        <f t="shared" si="19"/>
        <v>#DIV/0!</v>
      </c>
      <c r="X27" s="1" t="e">
        <f t="shared" si="20"/>
        <v>#DIV/0!</v>
      </c>
      <c r="Y27" s="1" t="e">
        <f t="shared" si="21"/>
        <v>#DIV/0!</v>
      </c>
      <c r="AA27" s="1" t="e">
        <f t="shared" si="22"/>
        <v>#DIV/0!</v>
      </c>
      <c r="AB27" t="e">
        <f t="shared" si="23"/>
        <v>#DIV/0!</v>
      </c>
    </row>
    <row r="28" spans="2:33" x14ac:dyDescent="0.2">
      <c r="B28" s="5">
        <v>10</v>
      </c>
      <c r="C28" s="18">
        <f>Dashboard!C28</f>
        <v>0</v>
      </c>
      <c r="D28" s="18">
        <f>Dashboard!D28</f>
        <v>0</v>
      </c>
      <c r="E28" s="18">
        <f>Dashboard!E28</f>
        <v>0</v>
      </c>
      <c r="F28" s="18">
        <f>Dashboard!F28</f>
        <v>0</v>
      </c>
      <c r="G28" s="18">
        <f>Dashboard!G28</f>
        <v>0</v>
      </c>
      <c r="H28" s="18">
        <f>Dashboard!H28</f>
        <v>0</v>
      </c>
      <c r="L28" s="1">
        <f t="shared" si="13"/>
        <v>0</v>
      </c>
      <c r="M28" s="1" t="e">
        <f t="shared" si="14"/>
        <v>#DIV/0!</v>
      </c>
      <c r="N28" s="1" t="e">
        <f t="shared" si="15"/>
        <v>#DIV/0!</v>
      </c>
      <c r="P28" t="b" cm="1">
        <f t="array" ref="P28">OR(ISBLANK(Dashboard!C28:H28))</f>
        <v>1</v>
      </c>
      <c r="R28">
        <f t="shared" si="16"/>
        <v>0</v>
      </c>
      <c r="S28">
        <f t="shared" si="17"/>
        <v>0</v>
      </c>
      <c r="U28" s="1" t="e">
        <f t="shared" si="18"/>
        <v>#DIV/0!</v>
      </c>
      <c r="V28" s="1" t="e">
        <f t="shared" si="19"/>
        <v>#DIV/0!</v>
      </c>
      <c r="X28" s="1" t="e">
        <f t="shared" si="20"/>
        <v>#DIV/0!</v>
      </c>
      <c r="Y28" s="1" t="e">
        <f t="shared" si="21"/>
        <v>#DIV/0!</v>
      </c>
      <c r="AA28" s="1" t="e">
        <f t="shared" si="22"/>
        <v>#DIV/0!</v>
      </c>
      <c r="AB28" t="e">
        <f t="shared" si="23"/>
        <v>#DIV/0!</v>
      </c>
    </row>
    <row r="30" spans="2:33" x14ac:dyDescent="0.2">
      <c r="B30" s="4" t="s">
        <v>32</v>
      </c>
    </row>
    <row r="31" spans="2:33" x14ac:dyDescent="0.2">
      <c r="C31" s="10" t="s">
        <v>8</v>
      </c>
      <c r="D31" s="9"/>
      <c r="E31" s="10" t="s">
        <v>9</v>
      </c>
      <c r="F31" s="9"/>
    </row>
    <row r="32" spans="2:33" x14ac:dyDescent="0.2">
      <c r="C32" s="5" t="s">
        <v>6</v>
      </c>
      <c r="D32" s="5" t="s">
        <v>23</v>
      </c>
      <c r="E32" s="5" t="s">
        <v>6</v>
      </c>
      <c r="F32" s="5" t="s">
        <v>23</v>
      </c>
      <c r="H32" s="5" t="s">
        <v>4</v>
      </c>
      <c r="I32" s="12" t="s">
        <v>23</v>
      </c>
      <c r="J32" s="9"/>
      <c r="K32" s="1"/>
      <c r="L32" s="5" t="s">
        <v>11</v>
      </c>
      <c r="M32" s="12" t="s">
        <v>23</v>
      </c>
      <c r="N32" s="9"/>
      <c r="O32" s="9"/>
      <c r="R32" s="5" t="s">
        <v>10</v>
      </c>
      <c r="S32" s="5" t="s">
        <v>23</v>
      </c>
      <c r="U32" s="5" t="s">
        <v>16</v>
      </c>
      <c r="V32" s="5" t="s">
        <v>25</v>
      </c>
      <c r="X32" s="5" t="s">
        <v>17</v>
      </c>
      <c r="Y32" s="5" t="s">
        <v>25</v>
      </c>
      <c r="AA32" s="5" t="s">
        <v>18</v>
      </c>
      <c r="AB32" s="5" t="s">
        <v>25</v>
      </c>
      <c r="AD32" s="5" t="s">
        <v>19</v>
      </c>
      <c r="AE32" s="5" t="s">
        <v>25</v>
      </c>
      <c r="AF32" s="4"/>
      <c r="AG32" s="4"/>
    </row>
    <row r="33" spans="2:31" x14ac:dyDescent="0.2">
      <c r="B33" s="5">
        <v>1</v>
      </c>
      <c r="C33" s="6">
        <f>Dashboard!C33</f>
        <v>5</v>
      </c>
      <c r="D33" s="6">
        <f>Dashboard!D33</f>
        <v>0.05</v>
      </c>
      <c r="E33" s="6">
        <f>Dashboard!E33</f>
        <v>36.86989764584402</v>
      </c>
      <c r="F33" s="6">
        <f>Dashboard!F33</f>
        <v>0.5</v>
      </c>
      <c r="H33" s="13">
        <f t="shared" ref="H33:H42" si="24">C33*COS(R33)</f>
        <v>4</v>
      </c>
      <c r="I33" s="13">
        <f t="shared" ref="I33:I42" si="25">SQRT(SUMSQ(V33,Y33,))</f>
        <v>4.7805744367388478E-2</v>
      </c>
      <c r="J33" s="11">
        <f>ABS(I33/H33)</f>
        <v>1.1951436091847119E-2</v>
      </c>
      <c r="K33" s="1"/>
      <c r="L33" s="14">
        <f t="shared" ref="L33:L42" si="26">C33*SIN(R33)</f>
        <v>3</v>
      </c>
      <c r="M33" s="13">
        <f t="shared" ref="M33:M42" si="27">SQRT(SUMSQ(AB33,AE33))</f>
        <v>4.6026836510310309E-2</v>
      </c>
      <c r="N33" s="11">
        <f>ABS(M33/L33)</f>
        <v>1.5342278836770104E-2</v>
      </c>
      <c r="O33" s="11"/>
      <c r="P33" t="b" cm="1">
        <f t="array" ref="P33">OR(ISBLANK(Dashboard!C33:F33))</f>
        <v>0</v>
      </c>
      <c r="R33">
        <f t="shared" ref="R33:R42" si="28">RADIANS(E33)</f>
        <v>0.64350110879328437</v>
      </c>
      <c r="S33">
        <f t="shared" ref="S33:S42" si="29">RADIANS(F33)</f>
        <v>8.7266462599716477E-3</v>
      </c>
      <c r="U33">
        <f>COS(R33)</f>
        <v>0.8</v>
      </c>
      <c r="V33">
        <f t="shared" ref="V33:V42" si="30">U33*D33</f>
        <v>4.0000000000000008E-2</v>
      </c>
      <c r="X33">
        <f t="shared" ref="X33:X42" si="31">-C33*SIN(R33)</f>
        <v>-3</v>
      </c>
      <c r="Y33">
        <f>X33*S33</f>
        <v>-2.6179938779914945E-2</v>
      </c>
      <c r="AA33">
        <f>SIN(R33)</f>
        <v>0.6</v>
      </c>
      <c r="AB33">
        <f t="shared" ref="AB33:AB42" si="32">AA33*D33</f>
        <v>0.03</v>
      </c>
      <c r="AD33">
        <f t="shared" ref="AD33:AD42" si="33">C33*COS(R33)</f>
        <v>4</v>
      </c>
      <c r="AE33">
        <f>AD33*S33</f>
        <v>3.4906585039886591E-2</v>
      </c>
    </row>
    <row r="34" spans="2:31" x14ac:dyDescent="0.2">
      <c r="B34" s="5">
        <v>2</v>
      </c>
      <c r="C34" s="6">
        <f>Dashboard!C34</f>
        <v>50</v>
      </c>
      <c r="D34" s="6">
        <f>Dashboard!D34</f>
        <v>0.25</v>
      </c>
      <c r="E34" s="6">
        <f>Dashboard!E34</f>
        <v>36.86989764584402</v>
      </c>
      <c r="F34" s="6">
        <f>Dashboard!F34</f>
        <v>1</v>
      </c>
      <c r="H34" s="13">
        <f t="shared" si="24"/>
        <v>40</v>
      </c>
      <c r="I34" s="13">
        <f t="shared" si="25"/>
        <v>0.56049592131257986</v>
      </c>
      <c r="J34" s="11">
        <f t="shared" ref="J34:J42" si="34">ABS(I34/H34)</f>
        <v>1.4012398032814496E-2</v>
      </c>
      <c r="K34" s="1"/>
      <c r="L34" s="14">
        <f t="shared" si="26"/>
        <v>30</v>
      </c>
      <c r="M34" s="13">
        <f t="shared" si="27"/>
        <v>0.71406433299719829</v>
      </c>
      <c r="N34" s="11">
        <f t="shared" ref="N34:N42" si="35">ABS(M34/L34)</f>
        <v>2.3802144433239945E-2</v>
      </c>
      <c r="O34" s="11"/>
      <c r="P34" t="b" cm="1">
        <f t="array" ref="P34">OR(ISBLANK(Dashboard!C34:F34))</f>
        <v>0</v>
      </c>
      <c r="R34">
        <f t="shared" si="28"/>
        <v>0.64350110879328437</v>
      </c>
      <c r="S34">
        <f t="shared" si="29"/>
        <v>1.7453292519943295E-2</v>
      </c>
      <c r="U34">
        <f t="shared" ref="U34:U42" si="36">COS(R34)</f>
        <v>0.8</v>
      </c>
      <c r="V34">
        <f t="shared" si="30"/>
        <v>0.2</v>
      </c>
      <c r="X34">
        <f t="shared" si="31"/>
        <v>-30</v>
      </c>
      <c r="Y34">
        <f t="shared" ref="Y34:Y42" si="37">X34*S34</f>
        <v>-0.52359877559829882</v>
      </c>
      <c r="AA34">
        <f t="shared" ref="AA34:AA42" si="38">SIN(R34)</f>
        <v>0.6</v>
      </c>
      <c r="AB34">
        <f t="shared" si="32"/>
        <v>0.15</v>
      </c>
      <c r="AD34">
        <f t="shared" si="33"/>
        <v>40</v>
      </c>
      <c r="AE34">
        <f t="shared" ref="AE34:AE42" si="39">AD34*S34</f>
        <v>0.69813170079773179</v>
      </c>
    </row>
    <row r="35" spans="2:31" x14ac:dyDescent="0.2">
      <c r="B35" s="5">
        <v>3</v>
      </c>
      <c r="C35" s="6">
        <f>Dashboard!C35</f>
        <v>500</v>
      </c>
      <c r="D35" s="6">
        <f>Dashboard!D35</f>
        <v>0.5</v>
      </c>
      <c r="E35" s="6">
        <f>Dashboard!E35</f>
        <v>36.86989764584402</v>
      </c>
      <c r="F35" s="6">
        <f>Dashboard!F35</f>
        <v>2</v>
      </c>
      <c r="H35" s="13">
        <f t="shared" si="24"/>
        <v>400</v>
      </c>
      <c r="I35" s="13">
        <f t="shared" si="25"/>
        <v>10.479612164732773</v>
      </c>
      <c r="J35" s="11">
        <f t="shared" si="34"/>
        <v>2.6199030411831931E-2</v>
      </c>
      <c r="K35" s="1"/>
      <c r="L35" s="14">
        <f t="shared" si="26"/>
        <v>300</v>
      </c>
      <c r="M35" s="13">
        <f t="shared" si="27"/>
        <v>13.965856531680881</v>
      </c>
      <c r="N35" s="11">
        <f t="shared" si="35"/>
        <v>4.655285510560294E-2</v>
      </c>
      <c r="O35" s="11"/>
      <c r="P35" t="b" cm="1">
        <f t="array" ref="P35">OR(ISBLANK(Dashboard!C35:F35))</f>
        <v>0</v>
      </c>
      <c r="R35">
        <f t="shared" si="28"/>
        <v>0.64350110879328437</v>
      </c>
      <c r="S35">
        <f t="shared" si="29"/>
        <v>3.4906585039886591E-2</v>
      </c>
      <c r="U35">
        <f t="shared" si="36"/>
        <v>0.8</v>
      </c>
      <c r="V35">
        <f t="shared" si="30"/>
        <v>0.4</v>
      </c>
      <c r="X35">
        <f t="shared" si="31"/>
        <v>-300</v>
      </c>
      <c r="Y35">
        <f t="shared" si="37"/>
        <v>-10.471975511965978</v>
      </c>
      <c r="AA35">
        <f t="shared" si="38"/>
        <v>0.6</v>
      </c>
      <c r="AB35">
        <f t="shared" si="32"/>
        <v>0.3</v>
      </c>
      <c r="AD35">
        <f t="shared" si="33"/>
        <v>400</v>
      </c>
      <c r="AE35">
        <f t="shared" si="39"/>
        <v>13.962634015954636</v>
      </c>
    </row>
    <row r="36" spans="2:31" x14ac:dyDescent="0.2">
      <c r="B36" s="5">
        <v>4</v>
      </c>
      <c r="C36" s="6">
        <f>Dashboard!C36</f>
        <v>0</v>
      </c>
      <c r="D36" s="6">
        <f>Dashboard!D36</f>
        <v>0</v>
      </c>
      <c r="E36" s="6">
        <f>Dashboard!E36</f>
        <v>0</v>
      </c>
      <c r="F36" s="6">
        <f>Dashboard!F36</f>
        <v>0</v>
      </c>
      <c r="G36" s="7"/>
      <c r="H36" s="13">
        <f t="shared" si="24"/>
        <v>0</v>
      </c>
      <c r="I36" s="13">
        <f t="shared" si="25"/>
        <v>0</v>
      </c>
      <c r="J36" s="11" t="e">
        <f t="shared" si="34"/>
        <v>#DIV/0!</v>
      </c>
      <c r="K36" s="1"/>
      <c r="L36" s="14">
        <f t="shared" si="26"/>
        <v>0</v>
      </c>
      <c r="M36" s="13">
        <f t="shared" si="27"/>
        <v>0</v>
      </c>
      <c r="N36" s="11" t="e">
        <f t="shared" si="35"/>
        <v>#DIV/0!</v>
      </c>
      <c r="O36" s="11"/>
      <c r="P36" t="b" cm="1">
        <f t="array" ref="P36">OR(ISBLANK(Dashboard!C36:F36))</f>
        <v>1</v>
      </c>
      <c r="R36">
        <f t="shared" si="28"/>
        <v>0</v>
      </c>
      <c r="S36">
        <f t="shared" si="29"/>
        <v>0</v>
      </c>
      <c r="U36">
        <f t="shared" si="36"/>
        <v>1</v>
      </c>
      <c r="V36">
        <f t="shared" si="30"/>
        <v>0</v>
      </c>
      <c r="X36">
        <f t="shared" si="31"/>
        <v>0</v>
      </c>
      <c r="Y36">
        <f t="shared" si="37"/>
        <v>0</v>
      </c>
      <c r="AA36">
        <f t="shared" si="38"/>
        <v>0</v>
      </c>
      <c r="AB36">
        <f t="shared" si="32"/>
        <v>0</v>
      </c>
      <c r="AD36">
        <f t="shared" si="33"/>
        <v>0</v>
      </c>
      <c r="AE36">
        <f t="shared" si="39"/>
        <v>0</v>
      </c>
    </row>
    <row r="37" spans="2:31" x14ac:dyDescent="0.2">
      <c r="B37" s="5">
        <v>5</v>
      </c>
      <c r="C37" s="6">
        <f>Dashboard!C37</f>
        <v>0</v>
      </c>
      <c r="D37" s="6">
        <f>Dashboard!D37</f>
        <v>0</v>
      </c>
      <c r="E37" s="6">
        <f>Dashboard!E37</f>
        <v>0</v>
      </c>
      <c r="F37" s="6">
        <f>Dashboard!F37</f>
        <v>0</v>
      </c>
      <c r="G37" s="7"/>
      <c r="H37" s="13">
        <f t="shared" si="24"/>
        <v>0</v>
      </c>
      <c r="I37" s="13">
        <f t="shared" si="25"/>
        <v>0</v>
      </c>
      <c r="J37" s="11" t="e">
        <f t="shared" si="34"/>
        <v>#DIV/0!</v>
      </c>
      <c r="K37" s="1"/>
      <c r="L37" s="14">
        <f t="shared" si="26"/>
        <v>0</v>
      </c>
      <c r="M37" s="13">
        <f t="shared" si="27"/>
        <v>0</v>
      </c>
      <c r="N37" s="11" t="e">
        <f t="shared" si="35"/>
        <v>#DIV/0!</v>
      </c>
      <c r="O37" s="11"/>
      <c r="P37" t="b" cm="1">
        <f t="array" ref="P37">OR(ISBLANK(Dashboard!C37:F37))</f>
        <v>1</v>
      </c>
      <c r="R37">
        <f t="shared" si="28"/>
        <v>0</v>
      </c>
      <c r="S37">
        <f t="shared" si="29"/>
        <v>0</v>
      </c>
      <c r="U37">
        <f t="shared" si="36"/>
        <v>1</v>
      </c>
      <c r="V37">
        <f t="shared" si="30"/>
        <v>0</v>
      </c>
      <c r="X37">
        <f t="shared" si="31"/>
        <v>0</v>
      </c>
      <c r="Y37">
        <f t="shared" si="37"/>
        <v>0</v>
      </c>
      <c r="AA37">
        <f t="shared" si="38"/>
        <v>0</v>
      </c>
      <c r="AB37">
        <f t="shared" si="32"/>
        <v>0</v>
      </c>
      <c r="AD37">
        <f t="shared" si="33"/>
        <v>0</v>
      </c>
      <c r="AE37">
        <f t="shared" si="39"/>
        <v>0</v>
      </c>
    </row>
    <row r="38" spans="2:31" x14ac:dyDescent="0.2">
      <c r="B38" s="5">
        <v>6</v>
      </c>
      <c r="C38" s="6">
        <f>Dashboard!C38</f>
        <v>0</v>
      </c>
      <c r="D38" s="6">
        <f>Dashboard!D38</f>
        <v>0</v>
      </c>
      <c r="E38" s="6">
        <f>Dashboard!E38</f>
        <v>0</v>
      </c>
      <c r="F38" s="6">
        <f>Dashboard!F38</f>
        <v>0</v>
      </c>
      <c r="H38" s="13">
        <f t="shared" si="24"/>
        <v>0</v>
      </c>
      <c r="I38" s="13">
        <f t="shared" si="25"/>
        <v>0</v>
      </c>
      <c r="J38" s="11" t="e">
        <f t="shared" si="34"/>
        <v>#DIV/0!</v>
      </c>
      <c r="K38" s="1"/>
      <c r="L38" s="14">
        <f t="shared" si="26"/>
        <v>0</v>
      </c>
      <c r="M38" s="13">
        <f t="shared" si="27"/>
        <v>0</v>
      </c>
      <c r="N38" s="11" t="e">
        <f t="shared" si="35"/>
        <v>#DIV/0!</v>
      </c>
      <c r="O38" s="11"/>
      <c r="P38" t="b" cm="1">
        <f t="array" ref="P38">OR(ISBLANK(Dashboard!C38:F38))</f>
        <v>1</v>
      </c>
      <c r="R38">
        <f t="shared" si="28"/>
        <v>0</v>
      </c>
      <c r="S38">
        <f t="shared" si="29"/>
        <v>0</v>
      </c>
      <c r="U38">
        <f t="shared" si="36"/>
        <v>1</v>
      </c>
      <c r="V38">
        <f t="shared" si="30"/>
        <v>0</v>
      </c>
      <c r="X38">
        <f t="shared" si="31"/>
        <v>0</v>
      </c>
      <c r="Y38">
        <f t="shared" si="37"/>
        <v>0</v>
      </c>
      <c r="AA38">
        <f t="shared" si="38"/>
        <v>0</v>
      </c>
      <c r="AB38">
        <f t="shared" si="32"/>
        <v>0</v>
      </c>
      <c r="AD38">
        <f t="shared" si="33"/>
        <v>0</v>
      </c>
      <c r="AE38">
        <f t="shared" si="39"/>
        <v>0</v>
      </c>
    </row>
    <row r="39" spans="2:31" x14ac:dyDescent="0.2">
      <c r="B39" s="5">
        <v>7</v>
      </c>
      <c r="C39" s="6">
        <f>Dashboard!C39</f>
        <v>0</v>
      </c>
      <c r="D39" s="6">
        <f>Dashboard!D39</f>
        <v>0</v>
      </c>
      <c r="E39" s="6">
        <f>Dashboard!E39</f>
        <v>0</v>
      </c>
      <c r="F39" s="6">
        <f>Dashboard!F39</f>
        <v>0</v>
      </c>
      <c r="H39" s="13">
        <f t="shared" si="24"/>
        <v>0</v>
      </c>
      <c r="I39" s="13">
        <f t="shared" si="25"/>
        <v>0</v>
      </c>
      <c r="J39" s="11" t="e">
        <f t="shared" si="34"/>
        <v>#DIV/0!</v>
      </c>
      <c r="K39" s="1"/>
      <c r="L39" s="14">
        <f t="shared" si="26"/>
        <v>0</v>
      </c>
      <c r="M39" s="13">
        <f t="shared" si="27"/>
        <v>0</v>
      </c>
      <c r="N39" s="11" t="e">
        <f t="shared" si="35"/>
        <v>#DIV/0!</v>
      </c>
      <c r="O39" s="11"/>
      <c r="P39" t="b" cm="1">
        <f t="array" ref="P39">OR(ISBLANK(Dashboard!C39:F39))</f>
        <v>1</v>
      </c>
      <c r="R39">
        <f t="shared" si="28"/>
        <v>0</v>
      </c>
      <c r="S39">
        <f t="shared" si="29"/>
        <v>0</v>
      </c>
      <c r="U39">
        <f t="shared" si="36"/>
        <v>1</v>
      </c>
      <c r="V39">
        <f t="shared" si="30"/>
        <v>0</v>
      </c>
      <c r="X39">
        <f t="shared" si="31"/>
        <v>0</v>
      </c>
      <c r="Y39">
        <f t="shared" si="37"/>
        <v>0</v>
      </c>
      <c r="AA39">
        <f t="shared" si="38"/>
        <v>0</v>
      </c>
      <c r="AB39">
        <f t="shared" si="32"/>
        <v>0</v>
      </c>
      <c r="AD39">
        <f t="shared" si="33"/>
        <v>0</v>
      </c>
      <c r="AE39">
        <f t="shared" si="39"/>
        <v>0</v>
      </c>
    </row>
    <row r="40" spans="2:31" x14ac:dyDescent="0.2">
      <c r="B40" s="5">
        <v>8</v>
      </c>
      <c r="C40" s="6">
        <f>Dashboard!C40</f>
        <v>0</v>
      </c>
      <c r="D40" s="6">
        <f>Dashboard!D40</f>
        <v>0</v>
      </c>
      <c r="E40" s="6">
        <f>Dashboard!E40</f>
        <v>0</v>
      </c>
      <c r="F40" s="6">
        <f>Dashboard!F40</f>
        <v>0</v>
      </c>
      <c r="H40" s="13">
        <f t="shared" si="24"/>
        <v>0</v>
      </c>
      <c r="I40" s="13">
        <f t="shared" si="25"/>
        <v>0</v>
      </c>
      <c r="J40" s="11" t="e">
        <f t="shared" si="34"/>
        <v>#DIV/0!</v>
      </c>
      <c r="K40" s="1"/>
      <c r="L40" s="14">
        <f t="shared" si="26"/>
        <v>0</v>
      </c>
      <c r="M40" s="13">
        <f t="shared" si="27"/>
        <v>0</v>
      </c>
      <c r="N40" s="11" t="e">
        <f t="shared" si="35"/>
        <v>#DIV/0!</v>
      </c>
      <c r="O40" s="11"/>
      <c r="P40" t="b" cm="1">
        <f t="array" ref="P40">OR(ISBLANK(Dashboard!C40:F40))</f>
        <v>1</v>
      </c>
      <c r="R40">
        <f t="shared" si="28"/>
        <v>0</v>
      </c>
      <c r="S40">
        <f t="shared" si="29"/>
        <v>0</v>
      </c>
      <c r="U40">
        <f t="shared" si="36"/>
        <v>1</v>
      </c>
      <c r="V40">
        <f t="shared" si="30"/>
        <v>0</v>
      </c>
      <c r="X40">
        <f t="shared" si="31"/>
        <v>0</v>
      </c>
      <c r="Y40">
        <f t="shared" si="37"/>
        <v>0</v>
      </c>
      <c r="AA40">
        <f t="shared" si="38"/>
        <v>0</v>
      </c>
      <c r="AB40">
        <f t="shared" si="32"/>
        <v>0</v>
      </c>
      <c r="AD40">
        <f t="shared" si="33"/>
        <v>0</v>
      </c>
      <c r="AE40">
        <f t="shared" si="39"/>
        <v>0</v>
      </c>
    </row>
    <row r="41" spans="2:31" x14ac:dyDescent="0.2">
      <c r="B41" s="5">
        <v>9</v>
      </c>
      <c r="C41" s="6">
        <f>Dashboard!C41</f>
        <v>0</v>
      </c>
      <c r="D41" s="6">
        <f>Dashboard!D41</f>
        <v>0</v>
      </c>
      <c r="E41" s="6">
        <f>Dashboard!E41</f>
        <v>0</v>
      </c>
      <c r="F41" s="6">
        <f>Dashboard!F41</f>
        <v>0</v>
      </c>
      <c r="H41" s="13">
        <f t="shared" si="24"/>
        <v>0</v>
      </c>
      <c r="I41" s="13">
        <f t="shared" si="25"/>
        <v>0</v>
      </c>
      <c r="J41" s="11" t="e">
        <f t="shared" si="34"/>
        <v>#DIV/0!</v>
      </c>
      <c r="K41" s="1"/>
      <c r="L41" s="14">
        <f t="shared" si="26"/>
        <v>0</v>
      </c>
      <c r="M41" s="13">
        <f t="shared" si="27"/>
        <v>0</v>
      </c>
      <c r="N41" s="11" t="e">
        <f t="shared" si="35"/>
        <v>#DIV/0!</v>
      </c>
      <c r="O41" s="11"/>
      <c r="P41" t="b" cm="1">
        <f t="array" ref="P41">OR(ISBLANK(Dashboard!C41:F41))</f>
        <v>1</v>
      </c>
      <c r="R41">
        <f t="shared" si="28"/>
        <v>0</v>
      </c>
      <c r="S41">
        <f t="shared" si="29"/>
        <v>0</v>
      </c>
      <c r="U41">
        <f t="shared" si="36"/>
        <v>1</v>
      </c>
      <c r="V41">
        <f t="shared" si="30"/>
        <v>0</v>
      </c>
      <c r="X41">
        <f t="shared" si="31"/>
        <v>0</v>
      </c>
      <c r="Y41">
        <f t="shared" si="37"/>
        <v>0</v>
      </c>
      <c r="AA41">
        <f t="shared" si="38"/>
        <v>0</v>
      </c>
      <c r="AB41">
        <f t="shared" si="32"/>
        <v>0</v>
      </c>
      <c r="AD41">
        <f t="shared" si="33"/>
        <v>0</v>
      </c>
      <c r="AE41">
        <f t="shared" si="39"/>
        <v>0</v>
      </c>
    </row>
    <row r="42" spans="2:31" x14ac:dyDescent="0.2">
      <c r="B42" s="5">
        <v>10</v>
      </c>
      <c r="C42" s="6">
        <f>Dashboard!C42</f>
        <v>0</v>
      </c>
      <c r="D42" s="6">
        <f>Dashboard!D42</f>
        <v>0</v>
      </c>
      <c r="E42" s="6">
        <f>Dashboard!E42</f>
        <v>0</v>
      </c>
      <c r="F42" s="6">
        <f>Dashboard!F42</f>
        <v>0</v>
      </c>
      <c r="H42" s="13">
        <f t="shared" si="24"/>
        <v>0</v>
      </c>
      <c r="I42" s="13">
        <f t="shared" si="25"/>
        <v>0</v>
      </c>
      <c r="J42" s="11" t="e">
        <f t="shared" si="34"/>
        <v>#DIV/0!</v>
      </c>
      <c r="K42" s="1"/>
      <c r="L42" s="14">
        <f t="shared" si="26"/>
        <v>0</v>
      </c>
      <c r="M42" s="13">
        <f t="shared" si="27"/>
        <v>0</v>
      </c>
      <c r="N42" s="11" t="e">
        <f t="shared" si="35"/>
        <v>#DIV/0!</v>
      </c>
      <c r="O42" s="11"/>
      <c r="P42" t="b" cm="1">
        <f t="array" ref="P42">OR(ISBLANK(Dashboard!C42:F42))</f>
        <v>1</v>
      </c>
      <c r="R42">
        <f t="shared" si="28"/>
        <v>0</v>
      </c>
      <c r="S42">
        <f t="shared" si="29"/>
        <v>0</v>
      </c>
      <c r="U42">
        <f t="shared" si="36"/>
        <v>1</v>
      </c>
      <c r="V42">
        <f t="shared" si="30"/>
        <v>0</v>
      </c>
      <c r="X42">
        <f t="shared" si="31"/>
        <v>0</v>
      </c>
      <c r="Y42">
        <f t="shared" si="37"/>
        <v>0</v>
      </c>
      <c r="AA42">
        <f t="shared" si="38"/>
        <v>0</v>
      </c>
      <c r="AB42">
        <f t="shared" si="32"/>
        <v>0</v>
      </c>
      <c r="AD42">
        <f t="shared" si="33"/>
        <v>0</v>
      </c>
      <c r="AE42">
        <f t="shared" si="39"/>
        <v>0</v>
      </c>
    </row>
    <row r="43" spans="2:31" x14ac:dyDescent="0.2">
      <c r="H43" s="13"/>
      <c r="I43" s="13"/>
      <c r="J43" s="11"/>
      <c r="K43" s="1"/>
      <c r="L43" s="14"/>
      <c r="M43" s="13"/>
      <c r="N43" s="11"/>
      <c r="O43" s="11"/>
    </row>
    <row r="44" spans="2:31" x14ac:dyDescent="0.2">
      <c r="B44" s="4" t="s">
        <v>49</v>
      </c>
      <c r="H44" s="16"/>
      <c r="I44" s="16"/>
      <c r="J44" s="15"/>
      <c r="K44" s="1"/>
      <c r="L44" s="17"/>
      <c r="M44" s="16"/>
      <c r="N44" s="15"/>
      <c r="O44" s="11"/>
    </row>
    <row r="45" spans="2:31" x14ac:dyDescent="0.2">
      <c r="C45" s="10" t="s">
        <v>37</v>
      </c>
      <c r="D45" s="9"/>
      <c r="E45" s="10" t="s">
        <v>9</v>
      </c>
      <c r="F45" s="9"/>
      <c r="H45" s="16"/>
      <c r="I45" s="16"/>
      <c r="J45" s="15"/>
      <c r="K45" s="1"/>
      <c r="L45" s="17"/>
      <c r="M45" s="16"/>
      <c r="N45" s="15"/>
      <c r="O45" s="11"/>
    </row>
    <row r="46" spans="2:31" x14ac:dyDescent="0.2">
      <c r="C46" s="5" t="s">
        <v>6</v>
      </c>
      <c r="D46" s="5" t="s">
        <v>23</v>
      </c>
      <c r="E46" s="5" t="s">
        <v>6</v>
      </c>
      <c r="F46" s="5" t="s">
        <v>23</v>
      </c>
      <c r="K46" s="1"/>
      <c r="L46" s="5" t="s">
        <v>38</v>
      </c>
      <c r="M46" s="12" t="s">
        <v>42</v>
      </c>
      <c r="N46" s="9"/>
      <c r="O46" s="11"/>
      <c r="R46" s="5" t="s">
        <v>10</v>
      </c>
      <c r="S46" s="5" t="s">
        <v>23</v>
      </c>
      <c r="U46" s="5" t="s">
        <v>50</v>
      </c>
      <c r="V46" s="5" t="s">
        <v>25</v>
      </c>
      <c r="X46" s="5" t="s">
        <v>51</v>
      </c>
      <c r="Y46" s="5" t="s">
        <v>25</v>
      </c>
    </row>
    <row r="47" spans="2:31" x14ac:dyDescent="0.2">
      <c r="B47" s="5">
        <v>1</v>
      </c>
      <c r="C47" s="18">
        <f>Dashboard!C47</f>
        <v>4</v>
      </c>
      <c r="D47" s="18">
        <f>Dashboard!D47</f>
        <v>0.05</v>
      </c>
      <c r="E47" s="18">
        <f>Dashboard!E47</f>
        <v>36.869897645843999</v>
      </c>
      <c r="F47" s="18">
        <f>Dashboard!F47</f>
        <v>0.5</v>
      </c>
      <c r="K47" s="1"/>
      <c r="L47" s="17">
        <f>C47*TAN(R47)</f>
        <v>2.9999999999999973</v>
      </c>
      <c r="M47" s="16">
        <f>SQRT(SUMSQ(V47,Y47))</f>
        <v>6.6189345744648131E-2</v>
      </c>
      <c r="N47" s="15">
        <f>ABS(M47/L47)</f>
        <v>2.2063115248216063E-2</v>
      </c>
      <c r="O47" s="11"/>
      <c r="P47" t="b" cm="1">
        <f t="array" ref="P47">OR(ISBLANK(Dashboard!C47:F47))</f>
        <v>0</v>
      </c>
      <c r="R47">
        <f t="shared" ref="R47" si="40">RADIANS(E47)</f>
        <v>0.64350110879328393</v>
      </c>
      <c r="S47">
        <f t="shared" ref="S47" si="41">RADIANS(F47)</f>
        <v>8.7266462599716477E-3</v>
      </c>
      <c r="U47" s="1">
        <f>TAN(R47)</f>
        <v>0.74999999999999933</v>
      </c>
      <c r="V47" s="1">
        <f>U47*D47</f>
        <v>3.7499999999999971E-2</v>
      </c>
      <c r="X47" s="1">
        <f>C47*_xlfn.SEC(R47)^2</f>
        <v>6.2499999999999956</v>
      </c>
      <c r="Y47">
        <f>X47*S47</f>
        <v>5.4541539124822756E-2</v>
      </c>
    </row>
    <row r="48" spans="2:31" x14ac:dyDescent="0.2">
      <c r="B48" s="5">
        <v>2</v>
      </c>
      <c r="C48" s="18">
        <f>Dashboard!C48</f>
        <v>40</v>
      </c>
      <c r="D48" s="18">
        <f>Dashboard!D48</f>
        <v>0.25</v>
      </c>
      <c r="E48" s="18">
        <f>Dashboard!E48</f>
        <v>36.869897645843999</v>
      </c>
      <c r="F48" s="18">
        <f>Dashboard!F48</f>
        <v>1</v>
      </c>
      <c r="K48" s="1"/>
      <c r="L48" s="17">
        <f t="shared" ref="L48:L56" si="42">C48*TAN(R48)</f>
        <v>29.999999999999972</v>
      </c>
      <c r="M48" s="16">
        <f t="shared" ref="M48:M56" si="43">SQRT(SUMSQ(V48,Y48))</f>
        <v>1.1068279207003358</v>
      </c>
      <c r="N48" s="15">
        <f t="shared" ref="N48:N56" si="44">ABS(M48/L48)</f>
        <v>3.6894264023344558E-2</v>
      </c>
      <c r="O48" s="11"/>
      <c r="P48" t="b" cm="1">
        <f t="array" ref="P48">OR(ISBLANK(Dashboard!C48:F48))</f>
        <v>0</v>
      </c>
      <c r="R48">
        <f t="shared" ref="R48:R56" si="45">RADIANS(E48)</f>
        <v>0.64350110879328393</v>
      </c>
      <c r="S48">
        <f t="shared" ref="S48:S56" si="46">RADIANS(F48)</f>
        <v>1.7453292519943295E-2</v>
      </c>
      <c r="U48" s="1">
        <f t="shared" ref="U48:U56" si="47">TAN(R48)</f>
        <v>0.74999999999999933</v>
      </c>
      <c r="V48" s="1">
        <f t="shared" ref="V48:V56" si="48">U48*D48</f>
        <v>0.18749999999999983</v>
      </c>
      <c r="X48" s="1">
        <f t="shared" ref="X48:X56" si="49">C48*_xlfn.SEC(R48)^2</f>
        <v>62.499999999999957</v>
      </c>
      <c r="Y48">
        <f t="shared" ref="Y48:Y56" si="50">X48*S48</f>
        <v>1.0908307824964552</v>
      </c>
    </row>
    <row r="49" spans="2:31" x14ac:dyDescent="0.2">
      <c r="B49" s="5">
        <v>3</v>
      </c>
      <c r="C49" s="18">
        <f>Dashboard!C49</f>
        <v>400</v>
      </c>
      <c r="D49" s="18">
        <f>Dashboard!D49</f>
        <v>0.5</v>
      </c>
      <c r="E49" s="18">
        <f>Dashboard!E49</f>
        <v>36.869897645843999</v>
      </c>
      <c r="F49" s="18">
        <f>Dashboard!F49</f>
        <v>2</v>
      </c>
      <c r="K49" s="1"/>
      <c r="L49" s="17">
        <f t="shared" si="42"/>
        <v>299.99999999999972</v>
      </c>
      <c r="M49" s="16">
        <f t="shared" si="43"/>
        <v>21.819838299509268</v>
      </c>
      <c r="N49" s="15">
        <f t="shared" si="44"/>
        <v>7.2732794331697631E-2</v>
      </c>
      <c r="O49" s="11"/>
      <c r="P49" t="b" cm="1">
        <f t="array" ref="P49">OR(ISBLANK(Dashboard!C49:F49))</f>
        <v>0</v>
      </c>
      <c r="R49">
        <f t="shared" si="45"/>
        <v>0.64350110879328393</v>
      </c>
      <c r="S49">
        <f t="shared" si="46"/>
        <v>3.4906585039886591E-2</v>
      </c>
      <c r="U49" s="1">
        <f t="shared" si="47"/>
        <v>0.74999999999999933</v>
      </c>
      <c r="V49" s="1">
        <f t="shared" si="48"/>
        <v>0.37499999999999967</v>
      </c>
      <c r="X49" s="1">
        <f t="shared" si="49"/>
        <v>624.99999999999955</v>
      </c>
      <c r="Y49">
        <f t="shared" si="50"/>
        <v>21.816615649929105</v>
      </c>
    </row>
    <row r="50" spans="2:31" x14ac:dyDescent="0.2">
      <c r="B50" s="5">
        <v>4</v>
      </c>
      <c r="C50" s="18">
        <f>Dashboard!C50</f>
        <v>0</v>
      </c>
      <c r="D50" s="18">
        <f>Dashboard!D50</f>
        <v>0</v>
      </c>
      <c r="E50" s="18">
        <f>Dashboard!E50</f>
        <v>0</v>
      </c>
      <c r="F50" s="18">
        <f>Dashboard!F50</f>
        <v>0</v>
      </c>
      <c r="K50" s="1"/>
      <c r="L50" s="17">
        <f t="shared" si="42"/>
        <v>0</v>
      </c>
      <c r="M50" s="16">
        <f t="shared" si="43"/>
        <v>0</v>
      </c>
      <c r="N50" s="15" t="e">
        <f t="shared" si="44"/>
        <v>#DIV/0!</v>
      </c>
      <c r="O50" s="11"/>
      <c r="P50" t="b" cm="1">
        <f t="array" ref="P50">OR(ISBLANK(Dashboard!C50:F50))</f>
        <v>1</v>
      </c>
      <c r="R50">
        <f t="shared" si="45"/>
        <v>0</v>
      </c>
      <c r="S50">
        <f t="shared" si="46"/>
        <v>0</v>
      </c>
      <c r="U50" s="1">
        <f t="shared" si="47"/>
        <v>0</v>
      </c>
      <c r="V50" s="1">
        <f t="shared" si="48"/>
        <v>0</v>
      </c>
      <c r="X50" s="1">
        <f t="shared" si="49"/>
        <v>0</v>
      </c>
      <c r="Y50">
        <f t="shared" si="50"/>
        <v>0</v>
      </c>
    </row>
    <row r="51" spans="2:31" x14ac:dyDescent="0.2">
      <c r="B51" s="5">
        <v>5</v>
      </c>
      <c r="C51" s="18">
        <f>Dashboard!C51</f>
        <v>0</v>
      </c>
      <c r="D51" s="18">
        <f>Dashboard!D51</f>
        <v>0</v>
      </c>
      <c r="E51" s="18">
        <f>Dashboard!E51</f>
        <v>0</v>
      </c>
      <c r="F51" s="18">
        <f>Dashboard!F51</f>
        <v>0</v>
      </c>
      <c r="K51" s="1"/>
      <c r="L51" s="17">
        <f t="shared" si="42"/>
        <v>0</v>
      </c>
      <c r="M51" s="16">
        <f t="shared" si="43"/>
        <v>0</v>
      </c>
      <c r="N51" s="15" t="e">
        <f t="shared" si="44"/>
        <v>#DIV/0!</v>
      </c>
      <c r="O51" s="11"/>
      <c r="P51" t="b" cm="1">
        <f t="array" ref="P51">OR(ISBLANK(Dashboard!C51:F51))</f>
        <v>1</v>
      </c>
      <c r="R51">
        <f t="shared" si="45"/>
        <v>0</v>
      </c>
      <c r="S51">
        <f t="shared" si="46"/>
        <v>0</v>
      </c>
      <c r="U51" s="1">
        <f t="shared" si="47"/>
        <v>0</v>
      </c>
      <c r="V51" s="1">
        <f t="shared" si="48"/>
        <v>0</v>
      </c>
      <c r="X51" s="1">
        <f t="shared" si="49"/>
        <v>0</v>
      </c>
      <c r="Y51">
        <f t="shared" si="50"/>
        <v>0</v>
      </c>
    </row>
    <row r="52" spans="2:31" x14ac:dyDescent="0.2">
      <c r="B52" s="5">
        <v>6</v>
      </c>
      <c r="C52" s="18">
        <f>Dashboard!C52</f>
        <v>0</v>
      </c>
      <c r="D52" s="18">
        <f>Dashboard!D52</f>
        <v>0</v>
      </c>
      <c r="E52" s="18">
        <f>Dashboard!E52</f>
        <v>0</v>
      </c>
      <c r="F52" s="18">
        <f>Dashboard!F52</f>
        <v>0</v>
      </c>
      <c r="K52" s="1"/>
      <c r="L52" s="17">
        <f t="shared" si="42"/>
        <v>0</v>
      </c>
      <c r="M52" s="16">
        <f t="shared" si="43"/>
        <v>0</v>
      </c>
      <c r="N52" s="15" t="e">
        <f t="shared" si="44"/>
        <v>#DIV/0!</v>
      </c>
      <c r="O52" s="11"/>
      <c r="P52" t="b" cm="1">
        <f t="array" ref="P52">OR(ISBLANK(Dashboard!C52:F52))</f>
        <v>1</v>
      </c>
      <c r="R52">
        <f t="shared" si="45"/>
        <v>0</v>
      </c>
      <c r="S52">
        <f t="shared" si="46"/>
        <v>0</v>
      </c>
      <c r="U52" s="1">
        <f t="shared" si="47"/>
        <v>0</v>
      </c>
      <c r="V52" s="1">
        <f t="shared" si="48"/>
        <v>0</v>
      </c>
      <c r="X52" s="1">
        <f t="shared" si="49"/>
        <v>0</v>
      </c>
      <c r="Y52">
        <f t="shared" si="50"/>
        <v>0</v>
      </c>
    </row>
    <row r="53" spans="2:31" x14ac:dyDescent="0.2">
      <c r="B53" s="5">
        <v>7</v>
      </c>
      <c r="C53" s="18">
        <f>Dashboard!C53</f>
        <v>0</v>
      </c>
      <c r="D53" s="18">
        <f>Dashboard!D53</f>
        <v>0</v>
      </c>
      <c r="E53" s="18">
        <f>Dashboard!E53</f>
        <v>0</v>
      </c>
      <c r="F53" s="18">
        <f>Dashboard!F53</f>
        <v>0</v>
      </c>
      <c r="K53" s="1"/>
      <c r="L53" s="17">
        <f t="shared" si="42"/>
        <v>0</v>
      </c>
      <c r="M53" s="16">
        <f t="shared" si="43"/>
        <v>0</v>
      </c>
      <c r="N53" s="15" t="e">
        <f t="shared" si="44"/>
        <v>#DIV/0!</v>
      </c>
      <c r="O53" s="11"/>
      <c r="P53" t="b" cm="1">
        <f t="array" ref="P53">OR(ISBLANK(Dashboard!C53:F53))</f>
        <v>1</v>
      </c>
      <c r="R53">
        <f t="shared" si="45"/>
        <v>0</v>
      </c>
      <c r="S53">
        <f t="shared" si="46"/>
        <v>0</v>
      </c>
      <c r="U53" s="1">
        <f t="shared" si="47"/>
        <v>0</v>
      </c>
      <c r="V53" s="1">
        <f t="shared" si="48"/>
        <v>0</v>
      </c>
      <c r="X53" s="1">
        <f t="shared" si="49"/>
        <v>0</v>
      </c>
      <c r="Y53">
        <f t="shared" si="50"/>
        <v>0</v>
      </c>
    </row>
    <row r="54" spans="2:31" x14ac:dyDescent="0.2">
      <c r="B54" s="5">
        <v>8</v>
      </c>
      <c r="C54" s="18">
        <f>Dashboard!C54</f>
        <v>0</v>
      </c>
      <c r="D54" s="18">
        <f>Dashboard!D54</f>
        <v>0</v>
      </c>
      <c r="E54" s="18">
        <f>Dashboard!E54</f>
        <v>0</v>
      </c>
      <c r="F54" s="18">
        <f>Dashboard!F54</f>
        <v>0</v>
      </c>
      <c r="K54" s="1"/>
      <c r="L54" s="17">
        <f t="shared" si="42"/>
        <v>0</v>
      </c>
      <c r="M54" s="16">
        <f t="shared" si="43"/>
        <v>0</v>
      </c>
      <c r="N54" s="15" t="e">
        <f t="shared" si="44"/>
        <v>#DIV/0!</v>
      </c>
      <c r="O54" s="11"/>
      <c r="P54" t="b" cm="1">
        <f t="array" ref="P54">OR(ISBLANK(Dashboard!C54:F54))</f>
        <v>1</v>
      </c>
      <c r="R54">
        <f t="shared" si="45"/>
        <v>0</v>
      </c>
      <c r="S54">
        <f t="shared" si="46"/>
        <v>0</v>
      </c>
      <c r="U54" s="1">
        <f t="shared" si="47"/>
        <v>0</v>
      </c>
      <c r="V54" s="1">
        <f t="shared" si="48"/>
        <v>0</v>
      </c>
      <c r="X54" s="1">
        <f t="shared" si="49"/>
        <v>0</v>
      </c>
      <c r="Y54">
        <f t="shared" si="50"/>
        <v>0</v>
      </c>
    </row>
    <row r="55" spans="2:31" x14ac:dyDescent="0.2">
      <c r="B55" s="5">
        <v>9</v>
      </c>
      <c r="C55" s="18">
        <f>Dashboard!C55</f>
        <v>0</v>
      </c>
      <c r="D55" s="18">
        <f>Dashboard!D55</f>
        <v>0</v>
      </c>
      <c r="E55" s="18">
        <f>Dashboard!E55</f>
        <v>0</v>
      </c>
      <c r="F55" s="18">
        <f>Dashboard!F55</f>
        <v>0</v>
      </c>
      <c r="K55" s="1"/>
      <c r="L55" s="17">
        <f t="shared" si="42"/>
        <v>0</v>
      </c>
      <c r="M55" s="16">
        <f t="shared" si="43"/>
        <v>0</v>
      </c>
      <c r="N55" s="15" t="e">
        <f t="shared" si="44"/>
        <v>#DIV/0!</v>
      </c>
      <c r="O55" s="11"/>
      <c r="P55" t="b" cm="1">
        <f t="array" ref="P55">OR(ISBLANK(Dashboard!C55:F55))</f>
        <v>1</v>
      </c>
      <c r="R55">
        <f t="shared" si="45"/>
        <v>0</v>
      </c>
      <c r="S55">
        <f t="shared" si="46"/>
        <v>0</v>
      </c>
      <c r="U55" s="1">
        <f t="shared" si="47"/>
        <v>0</v>
      </c>
      <c r="V55" s="1">
        <f t="shared" si="48"/>
        <v>0</v>
      </c>
      <c r="X55" s="1">
        <f t="shared" si="49"/>
        <v>0</v>
      </c>
      <c r="Y55">
        <f t="shared" si="50"/>
        <v>0</v>
      </c>
    </row>
    <row r="56" spans="2:31" x14ac:dyDescent="0.2">
      <c r="B56" s="5">
        <v>10</v>
      </c>
      <c r="C56" s="18">
        <f>Dashboard!C56</f>
        <v>0</v>
      </c>
      <c r="D56" s="18">
        <f>Dashboard!D56</f>
        <v>0</v>
      </c>
      <c r="E56" s="18">
        <f>Dashboard!E56</f>
        <v>0</v>
      </c>
      <c r="F56" s="18">
        <f>Dashboard!F56</f>
        <v>0</v>
      </c>
      <c r="L56" s="17">
        <f t="shared" si="42"/>
        <v>0</v>
      </c>
      <c r="M56" s="16">
        <f t="shared" si="43"/>
        <v>0</v>
      </c>
      <c r="N56" s="15" t="e">
        <f t="shared" si="44"/>
        <v>#DIV/0!</v>
      </c>
      <c r="O56" s="11"/>
      <c r="P56" t="b" cm="1">
        <f t="array" ref="P56">OR(ISBLANK(Dashboard!C56:F56))</f>
        <v>1</v>
      </c>
      <c r="R56">
        <f t="shared" si="45"/>
        <v>0</v>
      </c>
      <c r="S56">
        <f t="shared" si="46"/>
        <v>0</v>
      </c>
      <c r="U56" s="1">
        <f t="shared" si="47"/>
        <v>0</v>
      </c>
      <c r="V56" s="1">
        <f t="shared" si="48"/>
        <v>0</v>
      </c>
      <c r="X56" s="1">
        <f t="shared" si="49"/>
        <v>0</v>
      </c>
      <c r="Y56">
        <f t="shared" si="50"/>
        <v>0</v>
      </c>
    </row>
    <row r="58" spans="2:31" x14ac:dyDescent="0.2">
      <c r="B58" s="4" t="s">
        <v>27</v>
      </c>
    </row>
    <row r="59" spans="2:31" x14ac:dyDescent="0.2">
      <c r="C59" s="10" t="s">
        <v>4</v>
      </c>
      <c r="D59" s="9"/>
      <c r="E59" s="10" t="s">
        <v>11</v>
      </c>
      <c r="F59" s="9"/>
    </row>
    <row r="60" spans="2:31" x14ac:dyDescent="0.2">
      <c r="C60" s="5" t="s">
        <v>6</v>
      </c>
      <c r="D60" s="5" t="s">
        <v>23</v>
      </c>
      <c r="E60" s="5" t="s">
        <v>6</v>
      </c>
      <c r="F60" s="5" t="s">
        <v>23</v>
      </c>
      <c r="H60" s="5" t="s">
        <v>8</v>
      </c>
      <c r="I60" s="12" t="s">
        <v>23</v>
      </c>
      <c r="J60" s="9"/>
      <c r="L60" s="5" t="s">
        <v>9</v>
      </c>
      <c r="M60" s="12" t="s">
        <v>23</v>
      </c>
      <c r="N60" s="9"/>
      <c r="O60" s="9"/>
      <c r="R60" s="5" t="s">
        <v>10</v>
      </c>
      <c r="S60" s="5" t="s">
        <v>23</v>
      </c>
      <c r="U60" s="5" t="s">
        <v>12</v>
      </c>
      <c r="V60" s="5" t="s">
        <v>25</v>
      </c>
      <c r="X60" s="5" t="s">
        <v>13</v>
      </c>
      <c r="Y60" s="5" t="s">
        <v>25</v>
      </c>
      <c r="AA60" s="5" t="s">
        <v>14</v>
      </c>
      <c r="AB60" s="5" t="s">
        <v>25</v>
      </c>
      <c r="AD60" s="5" t="s">
        <v>15</v>
      </c>
      <c r="AE60" s="5" t="s">
        <v>25</v>
      </c>
    </row>
    <row r="61" spans="2:31" x14ac:dyDescent="0.2">
      <c r="B61" s="5">
        <v>1</v>
      </c>
      <c r="C61" s="6">
        <f>Dashboard!C61</f>
        <v>4</v>
      </c>
      <c r="D61" s="6">
        <f>Dashboard!D61</f>
        <v>0.05</v>
      </c>
      <c r="E61" s="6">
        <f>Dashboard!E61</f>
        <v>3</v>
      </c>
      <c r="F61" s="6">
        <f>Dashboard!F61</f>
        <v>0.05</v>
      </c>
      <c r="H61" s="13">
        <f t="shared" ref="H61:H70" si="51">SQRT(SUMSQ(C61,E61))</f>
        <v>5</v>
      </c>
      <c r="I61" s="1">
        <f t="shared" ref="I61:I70" si="52">SQRT(SUMSQ(AB61,AE61))</f>
        <v>0.05</v>
      </c>
      <c r="J61" s="11">
        <f>ABS(I61/H61)</f>
        <v>0.01</v>
      </c>
      <c r="K61" s="1"/>
      <c r="L61" s="2">
        <f t="shared" ref="L61:L70" si="53">DEGREES(R61)</f>
        <v>36.86989764584402</v>
      </c>
      <c r="M61" s="3">
        <f t="shared" ref="M61:M70" si="54">DEGREES(S61)</f>
        <v>0.57295779513082323</v>
      </c>
      <c r="N61" s="11">
        <f t="shared" ref="N61:N70" si="55">ABS(M61/L61)</f>
        <v>1.5539988763581694E-2</v>
      </c>
      <c r="O61" s="11"/>
      <c r="P61" t="b" cm="1">
        <f t="array" ref="P61">OR(ISBLANK(Dashboard!C61:F61))</f>
        <v>0</v>
      </c>
      <c r="R61" s="1">
        <f t="shared" ref="R61:R70" si="56">ATAN(E61/C61)</f>
        <v>0.64350110879328437</v>
      </c>
      <c r="S61" s="1">
        <f>SQRT(SUMSQ(V61,Y61))</f>
        <v>0.01</v>
      </c>
      <c r="T61" s="1"/>
      <c r="U61" s="1">
        <f t="shared" ref="U61:U70" si="57">-E61/SUMSQ(C61,E61)</f>
        <v>-0.12</v>
      </c>
      <c r="V61" s="1">
        <f t="shared" ref="V61:V70" si="58">U61*D61</f>
        <v>-6.0000000000000001E-3</v>
      </c>
      <c r="W61" s="1"/>
      <c r="X61" s="1">
        <f t="shared" ref="X61:X70" si="59">C61/SUMSQ(C61,E61)</f>
        <v>0.16</v>
      </c>
      <c r="Y61" s="1">
        <f t="shared" ref="Y61:Y70" si="60">X61*F61</f>
        <v>8.0000000000000002E-3</v>
      </c>
      <c r="Z61" s="1"/>
      <c r="AA61" s="1">
        <f t="shared" ref="AA61:AA70" si="61">C61/SQRT(SUMSQ(C61,E61))</f>
        <v>0.8</v>
      </c>
      <c r="AB61" s="1">
        <f t="shared" ref="AB61:AB70" si="62">AA61*D61</f>
        <v>4.0000000000000008E-2</v>
      </c>
      <c r="AC61" s="1"/>
      <c r="AD61" s="1">
        <f t="shared" ref="AD61:AD70" si="63">E61/SQRT(SUMSQ(C61,E61))</f>
        <v>0.6</v>
      </c>
      <c r="AE61" s="1">
        <f t="shared" ref="AE61:AE70" si="64">AD61*F61</f>
        <v>0.03</v>
      </c>
    </row>
    <row r="62" spans="2:31" x14ac:dyDescent="0.2">
      <c r="B62" s="5">
        <v>2</v>
      </c>
      <c r="C62" s="6">
        <f>Dashboard!C62</f>
        <v>40</v>
      </c>
      <c r="D62" s="6">
        <f>Dashboard!D62</f>
        <v>0.25</v>
      </c>
      <c r="E62" s="6">
        <f>Dashboard!E62</f>
        <v>30</v>
      </c>
      <c r="F62" s="6">
        <f>Dashboard!F62</f>
        <v>0.25</v>
      </c>
      <c r="H62" s="13">
        <f t="shared" si="51"/>
        <v>50</v>
      </c>
      <c r="I62" s="1">
        <f t="shared" si="52"/>
        <v>0.25</v>
      </c>
      <c r="J62" s="11">
        <f t="shared" ref="J62:J70" si="65">ABS(I62/H62)</f>
        <v>5.0000000000000001E-3</v>
      </c>
      <c r="K62" s="1"/>
      <c r="L62" s="2">
        <f t="shared" si="53"/>
        <v>36.86989764584402</v>
      </c>
      <c r="M62" s="3">
        <f t="shared" si="54"/>
        <v>0.28647889756541162</v>
      </c>
      <c r="N62" s="11">
        <f t="shared" si="55"/>
        <v>7.7699943817908469E-3</v>
      </c>
      <c r="O62" s="11"/>
      <c r="P62" t="b" cm="1">
        <f t="array" ref="P62">OR(ISBLANK(Dashboard!C62:F62))</f>
        <v>0</v>
      </c>
      <c r="R62" s="1">
        <f t="shared" si="56"/>
        <v>0.64350110879328437</v>
      </c>
      <c r="S62" s="1">
        <f t="shared" ref="S62:S70" si="66">SQRT(SUMSQ(V62,Y62))</f>
        <v>5.0000000000000001E-3</v>
      </c>
      <c r="T62" s="1"/>
      <c r="U62" s="1">
        <f t="shared" si="57"/>
        <v>-1.2E-2</v>
      </c>
      <c r="V62" s="1">
        <f t="shared" si="58"/>
        <v>-3.0000000000000001E-3</v>
      </c>
      <c r="W62" s="1"/>
      <c r="X62" s="1">
        <f t="shared" si="59"/>
        <v>1.6E-2</v>
      </c>
      <c r="Y62" s="1">
        <f t="shared" si="60"/>
        <v>4.0000000000000001E-3</v>
      </c>
      <c r="Z62" s="1"/>
      <c r="AA62" s="1">
        <f t="shared" si="61"/>
        <v>0.8</v>
      </c>
      <c r="AB62" s="1">
        <f t="shared" si="62"/>
        <v>0.2</v>
      </c>
      <c r="AC62" s="1"/>
      <c r="AD62" s="1">
        <f t="shared" si="63"/>
        <v>0.6</v>
      </c>
      <c r="AE62" s="1">
        <f t="shared" si="64"/>
        <v>0.15</v>
      </c>
    </row>
    <row r="63" spans="2:31" x14ac:dyDescent="0.2">
      <c r="B63" s="5">
        <v>3</v>
      </c>
      <c r="C63" s="6">
        <f>Dashboard!C63</f>
        <v>400</v>
      </c>
      <c r="D63" s="6">
        <f>Dashboard!D63</f>
        <v>0.5</v>
      </c>
      <c r="E63" s="6">
        <f>Dashboard!E63</f>
        <v>300</v>
      </c>
      <c r="F63" s="6">
        <f>Dashboard!F63</f>
        <v>0.5</v>
      </c>
      <c r="H63" s="13">
        <f t="shared" si="51"/>
        <v>500</v>
      </c>
      <c r="I63" s="1">
        <f t="shared" si="52"/>
        <v>0.5</v>
      </c>
      <c r="J63" s="11">
        <f t="shared" si="65"/>
        <v>1E-3</v>
      </c>
      <c r="K63" s="1"/>
      <c r="L63" s="2">
        <f t="shared" si="53"/>
        <v>36.86989764584402</v>
      </c>
      <c r="M63" s="3">
        <f t="shared" si="54"/>
        <v>5.7295779513082325E-2</v>
      </c>
      <c r="N63" s="11">
        <f t="shared" si="55"/>
        <v>1.5539988763581694E-3</v>
      </c>
      <c r="O63" s="11"/>
      <c r="P63" t="b" cm="1">
        <f t="array" ref="P63">OR(ISBLANK(Dashboard!C63:F63))</f>
        <v>0</v>
      </c>
      <c r="R63" s="1">
        <f t="shared" si="56"/>
        <v>0.64350110879328437</v>
      </c>
      <c r="S63" s="1">
        <f t="shared" si="66"/>
        <v>1E-3</v>
      </c>
      <c r="T63" s="1"/>
      <c r="U63" s="1">
        <f t="shared" si="57"/>
        <v>-1.1999999999999999E-3</v>
      </c>
      <c r="V63" s="1">
        <f t="shared" si="58"/>
        <v>-5.9999999999999995E-4</v>
      </c>
      <c r="W63" s="1"/>
      <c r="X63" s="1">
        <f t="shared" si="59"/>
        <v>1.6000000000000001E-3</v>
      </c>
      <c r="Y63" s="1">
        <f t="shared" si="60"/>
        <v>8.0000000000000004E-4</v>
      </c>
      <c r="Z63" s="1"/>
      <c r="AA63" s="1">
        <f t="shared" si="61"/>
        <v>0.8</v>
      </c>
      <c r="AB63" s="1">
        <f t="shared" si="62"/>
        <v>0.4</v>
      </c>
      <c r="AC63" s="1"/>
      <c r="AD63" s="1">
        <f t="shared" si="63"/>
        <v>0.6</v>
      </c>
      <c r="AE63" s="1">
        <f t="shared" si="64"/>
        <v>0.3</v>
      </c>
    </row>
    <row r="64" spans="2:31" x14ac:dyDescent="0.2">
      <c r="B64" s="5">
        <v>4</v>
      </c>
      <c r="C64" s="6">
        <f>Dashboard!C64</f>
        <v>0</v>
      </c>
      <c r="D64" s="6">
        <f>Dashboard!D64</f>
        <v>0</v>
      </c>
      <c r="E64" s="6">
        <f>Dashboard!E64</f>
        <v>0</v>
      </c>
      <c r="F64" s="6">
        <f>Dashboard!F64</f>
        <v>0</v>
      </c>
      <c r="H64" s="13">
        <f t="shared" si="51"/>
        <v>0</v>
      </c>
      <c r="I64" s="1" t="e">
        <f t="shared" si="52"/>
        <v>#DIV/0!</v>
      </c>
      <c r="J64" s="11" t="e">
        <f t="shared" si="65"/>
        <v>#DIV/0!</v>
      </c>
      <c r="K64" s="1"/>
      <c r="L64" s="2" t="e">
        <f t="shared" si="53"/>
        <v>#DIV/0!</v>
      </c>
      <c r="M64" s="3" t="e">
        <f t="shared" si="54"/>
        <v>#DIV/0!</v>
      </c>
      <c r="N64" s="11" t="e">
        <f t="shared" si="55"/>
        <v>#DIV/0!</v>
      </c>
      <c r="O64" s="11"/>
      <c r="P64" t="b" cm="1">
        <f t="array" ref="P64">OR(ISBLANK(Dashboard!C64:F64))</f>
        <v>1</v>
      </c>
      <c r="R64" s="1" t="e">
        <f t="shared" si="56"/>
        <v>#DIV/0!</v>
      </c>
      <c r="S64" s="1" t="e">
        <f t="shared" si="66"/>
        <v>#DIV/0!</v>
      </c>
      <c r="T64" s="1"/>
      <c r="U64" s="1" t="e">
        <f t="shared" si="57"/>
        <v>#DIV/0!</v>
      </c>
      <c r="V64" s="1" t="e">
        <f t="shared" si="58"/>
        <v>#DIV/0!</v>
      </c>
      <c r="W64" s="1"/>
      <c r="X64" s="1" t="e">
        <f t="shared" si="59"/>
        <v>#DIV/0!</v>
      </c>
      <c r="Y64" s="1" t="e">
        <f t="shared" si="60"/>
        <v>#DIV/0!</v>
      </c>
      <c r="Z64" s="1"/>
      <c r="AA64" s="1" t="e">
        <f t="shared" si="61"/>
        <v>#DIV/0!</v>
      </c>
      <c r="AB64" s="1" t="e">
        <f t="shared" si="62"/>
        <v>#DIV/0!</v>
      </c>
      <c r="AC64" s="1"/>
      <c r="AD64" s="1" t="e">
        <f t="shared" si="63"/>
        <v>#DIV/0!</v>
      </c>
      <c r="AE64" s="1" t="e">
        <f t="shared" si="64"/>
        <v>#DIV/0!</v>
      </c>
    </row>
    <row r="65" spans="2:31" x14ac:dyDescent="0.2">
      <c r="B65" s="5">
        <v>5</v>
      </c>
      <c r="C65" s="6">
        <f>Dashboard!C65</f>
        <v>0</v>
      </c>
      <c r="D65" s="6">
        <f>Dashboard!D65</f>
        <v>0</v>
      </c>
      <c r="E65" s="6">
        <f>Dashboard!E65</f>
        <v>0</v>
      </c>
      <c r="F65" s="6">
        <f>Dashboard!F65</f>
        <v>0</v>
      </c>
      <c r="H65" s="13">
        <f t="shared" si="51"/>
        <v>0</v>
      </c>
      <c r="I65" s="1" t="e">
        <f t="shared" si="52"/>
        <v>#DIV/0!</v>
      </c>
      <c r="J65" s="11" t="e">
        <f t="shared" si="65"/>
        <v>#DIV/0!</v>
      </c>
      <c r="K65" s="1"/>
      <c r="L65" s="2" t="e">
        <f t="shared" si="53"/>
        <v>#DIV/0!</v>
      </c>
      <c r="M65" s="3" t="e">
        <f t="shared" si="54"/>
        <v>#DIV/0!</v>
      </c>
      <c r="N65" s="11" t="e">
        <f t="shared" si="55"/>
        <v>#DIV/0!</v>
      </c>
      <c r="O65" s="11"/>
      <c r="P65" t="b" cm="1">
        <f t="array" ref="P65">OR(ISBLANK(Dashboard!C65:F65))</f>
        <v>1</v>
      </c>
      <c r="R65" s="1" t="e">
        <f t="shared" si="56"/>
        <v>#DIV/0!</v>
      </c>
      <c r="S65" s="1" t="e">
        <f t="shared" si="66"/>
        <v>#DIV/0!</v>
      </c>
      <c r="T65" s="1"/>
      <c r="U65" s="1" t="e">
        <f t="shared" si="57"/>
        <v>#DIV/0!</v>
      </c>
      <c r="V65" s="1" t="e">
        <f t="shared" si="58"/>
        <v>#DIV/0!</v>
      </c>
      <c r="W65" s="1"/>
      <c r="X65" s="1" t="e">
        <f t="shared" si="59"/>
        <v>#DIV/0!</v>
      </c>
      <c r="Y65" s="1" t="e">
        <f t="shared" si="60"/>
        <v>#DIV/0!</v>
      </c>
      <c r="Z65" s="1"/>
      <c r="AA65" s="1" t="e">
        <f t="shared" si="61"/>
        <v>#DIV/0!</v>
      </c>
      <c r="AB65" s="1" t="e">
        <f t="shared" si="62"/>
        <v>#DIV/0!</v>
      </c>
      <c r="AC65" s="1"/>
      <c r="AD65" s="1" t="e">
        <f t="shared" si="63"/>
        <v>#DIV/0!</v>
      </c>
      <c r="AE65" s="1" t="e">
        <f t="shared" si="64"/>
        <v>#DIV/0!</v>
      </c>
    </row>
    <row r="66" spans="2:31" x14ac:dyDescent="0.2">
      <c r="B66" s="5">
        <v>6</v>
      </c>
      <c r="C66" s="6">
        <f>Dashboard!C66</f>
        <v>0</v>
      </c>
      <c r="D66" s="6">
        <f>Dashboard!D66</f>
        <v>0</v>
      </c>
      <c r="E66" s="6">
        <f>Dashboard!E66</f>
        <v>0</v>
      </c>
      <c r="F66" s="6">
        <f>Dashboard!F66</f>
        <v>0</v>
      </c>
      <c r="H66" s="13">
        <f t="shared" si="51"/>
        <v>0</v>
      </c>
      <c r="I66" s="1" t="e">
        <f t="shared" si="52"/>
        <v>#DIV/0!</v>
      </c>
      <c r="J66" s="11" t="e">
        <f t="shared" si="65"/>
        <v>#DIV/0!</v>
      </c>
      <c r="K66" s="1"/>
      <c r="L66" s="2" t="e">
        <f t="shared" si="53"/>
        <v>#DIV/0!</v>
      </c>
      <c r="M66" s="3" t="e">
        <f t="shared" si="54"/>
        <v>#DIV/0!</v>
      </c>
      <c r="N66" s="11" t="e">
        <f t="shared" si="55"/>
        <v>#DIV/0!</v>
      </c>
      <c r="O66" s="11"/>
      <c r="P66" t="b" cm="1">
        <f t="array" ref="P66">OR(ISBLANK(Dashboard!C66:F66))</f>
        <v>1</v>
      </c>
      <c r="R66" s="1" t="e">
        <f t="shared" si="56"/>
        <v>#DIV/0!</v>
      </c>
      <c r="S66" s="1" t="e">
        <f t="shared" si="66"/>
        <v>#DIV/0!</v>
      </c>
      <c r="T66" s="1"/>
      <c r="U66" s="1" t="e">
        <f t="shared" si="57"/>
        <v>#DIV/0!</v>
      </c>
      <c r="V66" s="1" t="e">
        <f t="shared" si="58"/>
        <v>#DIV/0!</v>
      </c>
      <c r="W66" s="1"/>
      <c r="X66" s="1" t="e">
        <f t="shared" si="59"/>
        <v>#DIV/0!</v>
      </c>
      <c r="Y66" s="1" t="e">
        <f t="shared" si="60"/>
        <v>#DIV/0!</v>
      </c>
      <c r="Z66" s="1"/>
      <c r="AA66" s="1" t="e">
        <f t="shared" si="61"/>
        <v>#DIV/0!</v>
      </c>
      <c r="AB66" s="1" t="e">
        <f t="shared" si="62"/>
        <v>#DIV/0!</v>
      </c>
      <c r="AC66" s="1"/>
      <c r="AD66" s="1" t="e">
        <f t="shared" si="63"/>
        <v>#DIV/0!</v>
      </c>
      <c r="AE66" s="1" t="e">
        <f t="shared" si="64"/>
        <v>#DIV/0!</v>
      </c>
    </row>
    <row r="67" spans="2:31" x14ac:dyDescent="0.2">
      <c r="B67" s="5">
        <v>7</v>
      </c>
      <c r="C67" s="6">
        <f>Dashboard!C67</f>
        <v>0</v>
      </c>
      <c r="D67" s="6">
        <f>Dashboard!D67</f>
        <v>0</v>
      </c>
      <c r="E67" s="6">
        <f>Dashboard!E67</f>
        <v>0</v>
      </c>
      <c r="F67" s="6">
        <f>Dashboard!F67</f>
        <v>0</v>
      </c>
      <c r="H67" s="13">
        <f t="shared" si="51"/>
        <v>0</v>
      </c>
      <c r="I67" s="1" t="e">
        <f t="shared" si="52"/>
        <v>#DIV/0!</v>
      </c>
      <c r="J67" s="11" t="e">
        <f t="shared" si="65"/>
        <v>#DIV/0!</v>
      </c>
      <c r="K67" s="1"/>
      <c r="L67" s="2" t="e">
        <f t="shared" si="53"/>
        <v>#DIV/0!</v>
      </c>
      <c r="M67" s="3" t="e">
        <f t="shared" si="54"/>
        <v>#DIV/0!</v>
      </c>
      <c r="N67" s="11" t="e">
        <f t="shared" si="55"/>
        <v>#DIV/0!</v>
      </c>
      <c r="O67" s="11"/>
      <c r="P67" t="b" cm="1">
        <f t="array" ref="P67">OR(ISBLANK(Dashboard!C67:F67))</f>
        <v>1</v>
      </c>
      <c r="R67" s="1" t="e">
        <f t="shared" si="56"/>
        <v>#DIV/0!</v>
      </c>
      <c r="S67" s="1" t="e">
        <f t="shared" si="66"/>
        <v>#DIV/0!</v>
      </c>
      <c r="T67" s="1"/>
      <c r="U67" s="1" t="e">
        <f t="shared" si="57"/>
        <v>#DIV/0!</v>
      </c>
      <c r="V67" s="1" t="e">
        <f t="shared" si="58"/>
        <v>#DIV/0!</v>
      </c>
      <c r="W67" s="1"/>
      <c r="X67" s="1" t="e">
        <f t="shared" si="59"/>
        <v>#DIV/0!</v>
      </c>
      <c r="Y67" s="1" t="e">
        <f t="shared" si="60"/>
        <v>#DIV/0!</v>
      </c>
      <c r="Z67" s="1"/>
      <c r="AA67" s="1" t="e">
        <f t="shared" si="61"/>
        <v>#DIV/0!</v>
      </c>
      <c r="AB67" s="1" t="e">
        <f t="shared" si="62"/>
        <v>#DIV/0!</v>
      </c>
      <c r="AC67" s="1"/>
      <c r="AD67" s="1" t="e">
        <f t="shared" si="63"/>
        <v>#DIV/0!</v>
      </c>
      <c r="AE67" s="1" t="e">
        <f t="shared" si="64"/>
        <v>#DIV/0!</v>
      </c>
    </row>
    <row r="68" spans="2:31" x14ac:dyDescent="0.2">
      <c r="B68" s="5">
        <v>8</v>
      </c>
      <c r="C68" s="6">
        <f>Dashboard!C68</f>
        <v>0</v>
      </c>
      <c r="D68" s="6">
        <f>Dashboard!D68</f>
        <v>0</v>
      </c>
      <c r="E68" s="6">
        <f>Dashboard!E68</f>
        <v>0</v>
      </c>
      <c r="F68" s="6">
        <f>Dashboard!F68</f>
        <v>0</v>
      </c>
      <c r="H68" s="13">
        <f t="shared" si="51"/>
        <v>0</v>
      </c>
      <c r="I68" s="1" t="e">
        <f t="shared" si="52"/>
        <v>#DIV/0!</v>
      </c>
      <c r="J68" s="11" t="e">
        <f t="shared" si="65"/>
        <v>#DIV/0!</v>
      </c>
      <c r="K68" s="1"/>
      <c r="L68" s="2" t="e">
        <f t="shared" si="53"/>
        <v>#DIV/0!</v>
      </c>
      <c r="M68" s="3" t="e">
        <f t="shared" si="54"/>
        <v>#DIV/0!</v>
      </c>
      <c r="N68" s="11" t="e">
        <f t="shared" si="55"/>
        <v>#DIV/0!</v>
      </c>
      <c r="O68" s="11"/>
      <c r="P68" t="b" cm="1">
        <f t="array" ref="P68">OR(ISBLANK(Dashboard!C68:F68))</f>
        <v>1</v>
      </c>
      <c r="R68" s="1" t="e">
        <f t="shared" si="56"/>
        <v>#DIV/0!</v>
      </c>
      <c r="S68" s="1" t="e">
        <f t="shared" si="66"/>
        <v>#DIV/0!</v>
      </c>
      <c r="T68" s="1"/>
      <c r="U68" s="1" t="e">
        <f t="shared" si="57"/>
        <v>#DIV/0!</v>
      </c>
      <c r="V68" s="1" t="e">
        <f t="shared" si="58"/>
        <v>#DIV/0!</v>
      </c>
      <c r="W68" s="1"/>
      <c r="X68" s="1" t="e">
        <f t="shared" si="59"/>
        <v>#DIV/0!</v>
      </c>
      <c r="Y68" s="1" t="e">
        <f t="shared" si="60"/>
        <v>#DIV/0!</v>
      </c>
      <c r="Z68" s="1"/>
      <c r="AA68" s="1" t="e">
        <f t="shared" si="61"/>
        <v>#DIV/0!</v>
      </c>
      <c r="AB68" s="1" t="e">
        <f t="shared" si="62"/>
        <v>#DIV/0!</v>
      </c>
      <c r="AC68" s="1"/>
      <c r="AD68" s="1" t="e">
        <f t="shared" si="63"/>
        <v>#DIV/0!</v>
      </c>
      <c r="AE68" s="1" t="e">
        <f t="shared" si="64"/>
        <v>#DIV/0!</v>
      </c>
    </row>
    <row r="69" spans="2:31" x14ac:dyDescent="0.2">
      <c r="B69" s="5">
        <v>9</v>
      </c>
      <c r="C69" s="6">
        <f>Dashboard!C69</f>
        <v>0</v>
      </c>
      <c r="D69" s="6">
        <f>Dashboard!D69</f>
        <v>0</v>
      </c>
      <c r="E69" s="6">
        <f>Dashboard!E69</f>
        <v>0</v>
      </c>
      <c r="F69" s="6">
        <f>Dashboard!F69</f>
        <v>0</v>
      </c>
      <c r="H69" s="13">
        <f t="shared" si="51"/>
        <v>0</v>
      </c>
      <c r="I69" s="1" t="e">
        <f t="shared" si="52"/>
        <v>#DIV/0!</v>
      </c>
      <c r="J69" s="11" t="e">
        <f t="shared" si="65"/>
        <v>#DIV/0!</v>
      </c>
      <c r="K69" s="1"/>
      <c r="L69" s="2" t="e">
        <f t="shared" si="53"/>
        <v>#DIV/0!</v>
      </c>
      <c r="M69" s="3" t="e">
        <f t="shared" si="54"/>
        <v>#DIV/0!</v>
      </c>
      <c r="N69" s="11" t="e">
        <f t="shared" si="55"/>
        <v>#DIV/0!</v>
      </c>
      <c r="O69" s="11"/>
      <c r="P69" t="b" cm="1">
        <f t="array" ref="P69">OR(ISBLANK(Dashboard!C69:F69))</f>
        <v>1</v>
      </c>
      <c r="R69" s="1" t="e">
        <f t="shared" si="56"/>
        <v>#DIV/0!</v>
      </c>
      <c r="S69" s="1" t="e">
        <f t="shared" si="66"/>
        <v>#DIV/0!</v>
      </c>
      <c r="T69" s="1"/>
      <c r="U69" s="1" t="e">
        <f t="shared" si="57"/>
        <v>#DIV/0!</v>
      </c>
      <c r="V69" s="1" t="e">
        <f t="shared" si="58"/>
        <v>#DIV/0!</v>
      </c>
      <c r="W69" s="1"/>
      <c r="X69" s="1" t="e">
        <f t="shared" si="59"/>
        <v>#DIV/0!</v>
      </c>
      <c r="Y69" s="1" t="e">
        <f t="shared" si="60"/>
        <v>#DIV/0!</v>
      </c>
      <c r="Z69" s="1"/>
      <c r="AA69" s="1" t="e">
        <f t="shared" si="61"/>
        <v>#DIV/0!</v>
      </c>
      <c r="AB69" s="1" t="e">
        <f t="shared" si="62"/>
        <v>#DIV/0!</v>
      </c>
      <c r="AC69" s="1"/>
      <c r="AD69" s="1" t="e">
        <f t="shared" si="63"/>
        <v>#DIV/0!</v>
      </c>
      <c r="AE69" s="1" t="e">
        <f t="shared" si="64"/>
        <v>#DIV/0!</v>
      </c>
    </row>
    <row r="70" spans="2:31" x14ac:dyDescent="0.2">
      <c r="B70" s="5">
        <v>10</v>
      </c>
      <c r="C70" s="6">
        <f>Dashboard!C70</f>
        <v>0</v>
      </c>
      <c r="D70" s="6">
        <f>Dashboard!D70</f>
        <v>0</v>
      </c>
      <c r="E70" s="6">
        <f>Dashboard!E70</f>
        <v>0</v>
      </c>
      <c r="F70" s="6">
        <f>Dashboard!F70</f>
        <v>0</v>
      </c>
      <c r="H70" s="13">
        <f t="shared" si="51"/>
        <v>0</v>
      </c>
      <c r="I70" s="1" t="e">
        <f t="shared" si="52"/>
        <v>#DIV/0!</v>
      </c>
      <c r="J70" s="11" t="e">
        <f t="shared" si="65"/>
        <v>#DIV/0!</v>
      </c>
      <c r="K70" s="1"/>
      <c r="L70" s="2" t="e">
        <f t="shared" si="53"/>
        <v>#DIV/0!</v>
      </c>
      <c r="M70" s="3" t="e">
        <f t="shared" si="54"/>
        <v>#DIV/0!</v>
      </c>
      <c r="N70" s="11" t="e">
        <f t="shared" si="55"/>
        <v>#DIV/0!</v>
      </c>
      <c r="O70" s="11"/>
      <c r="P70" t="b" cm="1">
        <f t="array" ref="P70">OR(ISBLANK(Dashboard!C70:F70))</f>
        <v>1</v>
      </c>
      <c r="R70" s="1" t="e">
        <f t="shared" si="56"/>
        <v>#DIV/0!</v>
      </c>
      <c r="S70" s="1" t="e">
        <f t="shared" si="66"/>
        <v>#DIV/0!</v>
      </c>
      <c r="T70" s="1"/>
      <c r="U70" s="1" t="e">
        <f t="shared" si="57"/>
        <v>#DIV/0!</v>
      </c>
      <c r="V70" s="1" t="e">
        <f t="shared" si="58"/>
        <v>#DIV/0!</v>
      </c>
      <c r="W70" s="1"/>
      <c r="X70" s="1" t="e">
        <f t="shared" si="59"/>
        <v>#DIV/0!</v>
      </c>
      <c r="Y70" s="1" t="e">
        <f t="shared" si="60"/>
        <v>#DIV/0!</v>
      </c>
      <c r="Z70" s="1"/>
      <c r="AA70" s="1" t="e">
        <f t="shared" si="61"/>
        <v>#DIV/0!</v>
      </c>
      <c r="AB70" s="1" t="e">
        <f t="shared" si="62"/>
        <v>#DIV/0!</v>
      </c>
      <c r="AC70" s="1"/>
      <c r="AD70" s="1" t="e">
        <f t="shared" si="63"/>
        <v>#DIV/0!</v>
      </c>
      <c r="AE70" s="1" t="e">
        <f t="shared" si="64"/>
        <v>#DIV/0!</v>
      </c>
    </row>
    <row r="72" spans="2:31" x14ac:dyDescent="0.2">
      <c r="B72" s="4" t="s">
        <v>28</v>
      </c>
    </row>
    <row r="73" spans="2:31" x14ac:dyDescent="0.2">
      <c r="C73" s="10" t="s">
        <v>29</v>
      </c>
      <c r="D73" s="9"/>
      <c r="E73" s="10" t="s">
        <v>30</v>
      </c>
      <c r="F73" s="9"/>
    </row>
    <row r="74" spans="2:31" x14ac:dyDescent="0.2">
      <c r="C74" s="5" t="s">
        <v>6</v>
      </c>
      <c r="D74" s="5" t="s">
        <v>23</v>
      </c>
      <c r="E74" s="5" t="s">
        <v>6</v>
      </c>
      <c r="F74" s="5" t="s">
        <v>23</v>
      </c>
      <c r="H74" s="5" t="s">
        <v>31</v>
      </c>
      <c r="I74" s="12" t="s">
        <v>23</v>
      </c>
      <c r="J74" s="9"/>
      <c r="L74" s="5" t="s">
        <v>9</v>
      </c>
      <c r="M74" s="12" t="s">
        <v>23</v>
      </c>
      <c r="N74" s="9"/>
      <c r="O74" s="9"/>
      <c r="R74" s="5" t="s">
        <v>10</v>
      </c>
      <c r="S74" s="5" t="s">
        <v>23</v>
      </c>
      <c r="U74" s="5" t="s">
        <v>33</v>
      </c>
      <c r="V74" s="5" t="s">
        <v>25</v>
      </c>
      <c r="X74" s="5" t="s">
        <v>34</v>
      </c>
      <c r="Y74" s="5" t="s">
        <v>25</v>
      </c>
      <c r="AA74" s="5" t="s">
        <v>35</v>
      </c>
      <c r="AB74" s="5" t="s">
        <v>25</v>
      </c>
      <c r="AD74" s="5" t="s">
        <v>36</v>
      </c>
      <c r="AE74" s="5" t="s">
        <v>25</v>
      </c>
    </row>
    <row r="75" spans="2:31" x14ac:dyDescent="0.2">
      <c r="B75" s="5">
        <v>1</v>
      </c>
      <c r="C75" s="6">
        <f ca="1">Dashboard!C75</f>
        <v>29.965299699831363</v>
      </c>
      <c r="D75" s="6">
        <f ca="1">Dashboard!D75</f>
        <v>-3.4700300168635845E-2</v>
      </c>
      <c r="E75" s="6">
        <f ca="1">Dashboard!E75</f>
        <v>0.9987154106726337</v>
      </c>
      <c r="F75" s="6">
        <f ca="1">Dashboard!F75</f>
        <v>-1.2845893273662895E-3</v>
      </c>
      <c r="H75" s="13">
        <f t="shared" ref="H75:H84" ca="1" si="67">(C75^2+4*E75^2)/(8*E75)</f>
        <v>112.88362359645313</v>
      </c>
      <c r="I75" s="13">
        <f t="shared" ref="I75:I84" ca="1" si="68">SQRT(SUMSQ(V75,Y75))</f>
        <v>0.29742052436873062</v>
      </c>
      <c r="J75" s="11">
        <f ca="1">ABS(I75/H75)</f>
        <v>2.6347535177642521E-3</v>
      </c>
      <c r="L75" s="2">
        <f t="shared" ref="L75:L84" ca="1" si="69">DEGREES(R75)</f>
        <v>15.254351369097963</v>
      </c>
      <c r="M75" s="3">
        <f t="shared" ref="M75:M84" ca="1" si="70">DEGREES(S75)</f>
        <v>2.6323224938239218E-2</v>
      </c>
      <c r="N75" s="11">
        <f t="shared" ref="N75:N84" ca="1" si="71">ABS(M75/L75)</f>
        <v>1.7256207295424186E-3</v>
      </c>
      <c r="O75" s="11"/>
      <c r="P75" t="b" cm="1">
        <f t="array" aca="1" ref="P75" ca="1">OR(ISBLANK(Dashboard!C75:F75))</f>
        <v>0</v>
      </c>
      <c r="R75">
        <f t="shared" ref="R75:R84" ca="1" si="72">2*ASIN(4*C75*E75/(C75^2+4*E75^2))</f>
        <v>0.26623865664686425</v>
      </c>
      <c r="S75">
        <f ca="1">SQRT(SUMSQ(AB75,AE75))</f>
        <v>4.5942694491535535E-4</v>
      </c>
      <c r="U75" s="1">
        <f t="shared" ref="U75:U84" ca="1" si="73">C75/(4*E75)</f>
        <v>7.5009605788624425</v>
      </c>
      <c r="V75" s="1">
        <f t="shared" ref="V75:V84" ca="1" si="74">U75*D75</f>
        <v>-0.26028558363963122</v>
      </c>
      <c r="X75" s="1">
        <f t="shared" ref="X75:X84" ca="1" si="75">0.5-C75^2/(8*E75^2)</f>
        <v>-112.02881921129679</v>
      </c>
      <c r="Y75" s="1">
        <f t="shared" ref="Y75:Y84" ca="1" si="76">X75*F75</f>
        <v>0.14391102551627941</v>
      </c>
      <c r="AA75">
        <f t="shared" ref="AA75:AA84" ca="1" si="77">2*(4*E75/(C75^2+4*E75^2)-8*C75^2*E75/(C75^2+4*E75^2)^2)/SQRT(1-16*C75^2*E75^2/(C75^2+4*E75^2)^2)</f>
        <v>-8.8586808975489005E-3</v>
      </c>
      <c r="AB75">
        <f t="shared" ref="AB75:AB84" ca="1" si="78">AA75*D75</f>
        <v>3.0739888624310723E-4</v>
      </c>
      <c r="AD75">
        <f t="shared" ref="AD75:AD84" ca="1" si="79">8*C75*SQRT((C75^2-4*E75^2)^2/(C75^2+4*E75^2)^2)/(C75^2-4*E75^2)</f>
        <v>0.26579446477294433</v>
      </c>
      <c r="AE75">
        <f t="shared" ref="AE75:AE84" ca="1" si="80">AD75*F75</f>
        <v>-3.4143673272035946E-4</v>
      </c>
    </row>
    <row r="76" spans="2:31" x14ac:dyDescent="0.2">
      <c r="B76" s="5">
        <v>2</v>
      </c>
      <c r="C76" s="6">
        <f>Dashboard!C76</f>
        <v>30</v>
      </c>
      <c r="D76" s="6">
        <f>Dashboard!D76</f>
        <v>0.1</v>
      </c>
      <c r="E76" s="6">
        <f>Dashboard!E76</f>
        <v>1</v>
      </c>
      <c r="F76" s="6">
        <f>Dashboard!F76</f>
        <v>0.01</v>
      </c>
      <c r="H76" s="13">
        <f t="shared" si="67"/>
        <v>113</v>
      </c>
      <c r="I76" s="13">
        <f t="shared" si="68"/>
        <v>1.3479243302203578</v>
      </c>
      <c r="J76" s="11">
        <f t="shared" ref="J76:J84" si="81">ABS(I76/H76)</f>
        <v>1.1928533895755379E-2</v>
      </c>
      <c r="L76" s="2">
        <f t="shared" si="69"/>
        <v>15.256299337161421</v>
      </c>
      <c r="M76" s="3">
        <f t="shared" si="70"/>
        <v>0.16034085272225962</v>
      </c>
      <c r="N76" s="11">
        <f t="shared" si="71"/>
        <v>1.0509812974873928E-2</v>
      </c>
      <c r="O76" s="11"/>
      <c r="P76" t="b" cm="1">
        <f t="array" ref="P76">OR(ISBLANK(Dashboard!C76:F76))</f>
        <v>0</v>
      </c>
      <c r="R76">
        <f t="shared" si="72"/>
        <v>0.26627265510329529</v>
      </c>
      <c r="S76">
        <f t="shared" ref="S76:S84" si="82">SQRT(SUMSQ(AB76,AE76))</f>
        <v>2.7984758054587435E-3</v>
      </c>
      <c r="U76" s="1">
        <f t="shared" si="73"/>
        <v>7.5</v>
      </c>
      <c r="V76" s="1">
        <f t="shared" si="74"/>
        <v>0.75</v>
      </c>
      <c r="X76" s="1">
        <f t="shared" si="75"/>
        <v>-112</v>
      </c>
      <c r="Y76" s="1">
        <f t="shared" si="76"/>
        <v>-1.1200000000000001</v>
      </c>
      <c r="AA76">
        <f t="shared" si="77"/>
        <v>-8.8495575221238954E-3</v>
      </c>
      <c r="AB76">
        <f t="shared" si="78"/>
        <v>-8.8495575221238959E-4</v>
      </c>
      <c r="AD76">
        <f t="shared" si="79"/>
        <v>0.26548672566371684</v>
      </c>
      <c r="AE76">
        <f t="shared" si="80"/>
        <v>2.6548672566371685E-3</v>
      </c>
    </row>
    <row r="77" spans="2:31" x14ac:dyDescent="0.2">
      <c r="B77" s="5">
        <v>3</v>
      </c>
      <c r="C77" s="6">
        <f>Dashboard!C77</f>
        <v>30</v>
      </c>
      <c r="D77" s="6">
        <f>Dashboard!D77</f>
        <v>0</v>
      </c>
      <c r="E77" s="6">
        <f>Dashboard!E77</f>
        <v>1</v>
      </c>
      <c r="F77" s="6">
        <f>Dashboard!F77</f>
        <v>0</v>
      </c>
      <c r="H77" s="13">
        <f t="shared" si="67"/>
        <v>113</v>
      </c>
      <c r="I77" s="13">
        <f t="shared" si="68"/>
        <v>0</v>
      </c>
      <c r="J77" s="11">
        <f t="shared" si="81"/>
        <v>0</v>
      </c>
      <c r="L77" s="2">
        <f t="shared" si="69"/>
        <v>15.256299337161421</v>
      </c>
      <c r="M77" s="3">
        <f t="shared" si="70"/>
        <v>0</v>
      </c>
      <c r="N77" s="11">
        <f t="shared" si="71"/>
        <v>0</v>
      </c>
      <c r="O77" s="11"/>
      <c r="P77" t="b" cm="1">
        <f t="array" ref="P77">OR(ISBLANK(Dashboard!C77:F77))</f>
        <v>0</v>
      </c>
      <c r="R77">
        <f t="shared" si="72"/>
        <v>0.26627265510329529</v>
      </c>
      <c r="S77">
        <f t="shared" si="82"/>
        <v>0</v>
      </c>
      <c r="U77" s="1">
        <f t="shared" si="73"/>
        <v>7.5</v>
      </c>
      <c r="V77" s="1">
        <f t="shared" si="74"/>
        <v>0</v>
      </c>
      <c r="X77" s="1">
        <f t="shared" si="75"/>
        <v>-112</v>
      </c>
      <c r="Y77" s="1">
        <f t="shared" si="76"/>
        <v>0</v>
      </c>
      <c r="AA77">
        <f t="shared" si="77"/>
        <v>-8.8495575221238954E-3</v>
      </c>
      <c r="AB77">
        <f t="shared" si="78"/>
        <v>0</v>
      </c>
      <c r="AD77">
        <f t="shared" si="79"/>
        <v>0.26548672566371684</v>
      </c>
      <c r="AE77">
        <f t="shared" si="80"/>
        <v>0</v>
      </c>
    </row>
    <row r="78" spans="2:31" x14ac:dyDescent="0.2">
      <c r="B78" s="5">
        <v>4</v>
      </c>
      <c r="C78" s="6">
        <f>Dashboard!C78</f>
        <v>0</v>
      </c>
      <c r="D78" s="6">
        <f>Dashboard!D78</f>
        <v>0</v>
      </c>
      <c r="E78" s="6">
        <f>Dashboard!E78</f>
        <v>0</v>
      </c>
      <c r="F78" s="6">
        <f>Dashboard!F78</f>
        <v>0</v>
      </c>
      <c r="H78" s="13" t="e">
        <f t="shared" si="67"/>
        <v>#DIV/0!</v>
      </c>
      <c r="I78" s="13" t="e">
        <f t="shared" si="68"/>
        <v>#DIV/0!</v>
      </c>
      <c r="J78" s="11" t="e">
        <f t="shared" si="81"/>
        <v>#DIV/0!</v>
      </c>
      <c r="L78" s="2" t="e">
        <f t="shared" si="69"/>
        <v>#DIV/0!</v>
      </c>
      <c r="M78" s="3" t="e">
        <f t="shared" si="70"/>
        <v>#DIV/0!</v>
      </c>
      <c r="N78" s="11" t="e">
        <f t="shared" si="71"/>
        <v>#DIV/0!</v>
      </c>
      <c r="O78" s="11"/>
      <c r="P78" t="b" cm="1">
        <f t="array" ref="P78">OR(ISBLANK(Dashboard!C78:F78))</f>
        <v>1</v>
      </c>
      <c r="R78" t="e">
        <f t="shared" si="72"/>
        <v>#DIV/0!</v>
      </c>
      <c r="S78" t="e">
        <f t="shared" si="82"/>
        <v>#DIV/0!</v>
      </c>
      <c r="U78" s="1" t="e">
        <f t="shared" si="73"/>
        <v>#DIV/0!</v>
      </c>
      <c r="V78" s="1" t="e">
        <f t="shared" si="74"/>
        <v>#DIV/0!</v>
      </c>
      <c r="X78" s="1" t="e">
        <f t="shared" si="75"/>
        <v>#DIV/0!</v>
      </c>
      <c r="Y78" s="1" t="e">
        <f t="shared" si="76"/>
        <v>#DIV/0!</v>
      </c>
      <c r="AA78" t="e">
        <f t="shared" si="77"/>
        <v>#DIV/0!</v>
      </c>
      <c r="AB78" t="e">
        <f t="shared" si="78"/>
        <v>#DIV/0!</v>
      </c>
      <c r="AD78" t="e">
        <f t="shared" si="79"/>
        <v>#DIV/0!</v>
      </c>
      <c r="AE78" t="e">
        <f t="shared" si="80"/>
        <v>#DIV/0!</v>
      </c>
    </row>
    <row r="79" spans="2:31" x14ac:dyDescent="0.2">
      <c r="B79" s="5">
        <v>5</v>
      </c>
      <c r="C79" s="6">
        <f>Dashboard!C79</f>
        <v>0</v>
      </c>
      <c r="D79" s="6">
        <f>Dashboard!D79</f>
        <v>0</v>
      </c>
      <c r="E79" s="6">
        <f>Dashboard!E79</f>
        <v>0</v>
      </c>
      <c r="F79" s="6">
        <f>Dashboard!F79</f>
        <v>0</v>
      </c>
      <c r="H79" s="13" t="e">
        <f t="shared" si="67"/>
        <v>#DIV/0!</v>
      </c>
      <c r="I79" s="13" t="e">
        <f t="shared" si="68"/>
        <v>#DIV/0!</v>
      </c>
      <c r="J79" s="11" t="e">
        <f t="shared" si="81"/>
        <v>#DIV/0!</v>
      </c>
      <c r="L79" s="2" t="e">
        <f t="shared" si="69"/>
        <v>#DIV/0!</v>
      </c>
      <c r="M79" s="3" t="e">
        <f t="shared" si="70"/>
        <v>#DIV/0!</v>
      </c>
      <c r="N79" s="11" t="e">
        <f t="shared" si="71"/>
        <v>#DIV/0!</v>
      </c>
      <c r="O79" s="11"/>
      <c r="P79" t="b" cm="1">
        <f t="array" ref="P79">OR(ISBLANK(Dashboard!C79:F79))</f>
        <v>1</v>
      </c>
      <c r="R79" t="e">
        <f t="shared" si="72"/>
        <v>#DIV/0!</v>
      </c>
      <c r="S79" t="e">
        <f t="shared" si="82"/>
        <v>#DIV/0!</v>
      </c>
      <c r="U79" s="1" t="e">
        <f t="shared" si="73"/>
        <v>#DIV/0!</v>
      </c>
      <c r="V79" s="1" t="e">
        <f t="shared" si="74"/>
        <v>#DIV/0!</v>
      </c>
      <c r="X79" s="1" t="e">
        <f t="shared" si="75"/>
        <v>#DIV/0!</v>
      </c>
      <c r="Y79" s="1" t="e">
        <f t="shared" si="76"/>
        <v>#DIV/0!</v>
      </c>
      <c r="AA79" t="e">
        <f t="shared" si="77"/>
        <v>#DIV/0!</v>
      </c>
      <c r="AB79" t="e">
        <f t="shared" si="78"/>
        <v>#DIV/0!</v>
      </c>
      <c r="AD79" t="e">
        <f t="shared" si="79"/>
        <v>#DIV/0!</v>
      </c>
      <c r="AE79" t="e">
        <f t="shared" si="80"/>
        <v>#DIV/0!</v>
      </c>
    </row>
    <row r="80" spans="2:31" x14ac:dyDescent="0.2">
      <c r="B80" s="5">
        <v>6</v>
      </c>
      <c r="C80" s="6">
        <f>Dashboard!C80</f>
        <v>0</v>
      </c>
      <c r="D80" s="6">
        <f>Dashboard!D80</f>
        <v>0</v>
      </c>
      <c r="E80" s="6">
        <f>Dashboard!E80</f>
        <v>0</v>
      </c>
      <c r="F80" s="6">
        <f>Dashboard!F80</f>
        <v>0</v>
      </c>
      <c r="H80" s="13" t="e">
        <f t="shared" si="67"/>
        <v>#DIV/0!</v>
      </c>
      <c r="I80" s="13" t="e">
        <f t="shared" si="68"/>
        <v>#DIV/0!</v>
      </c>
      <c r="J80" s="11" t="e">
        <f t="shared" si="81"/>
        <v>#DIV/0!</v>
      </c>
      <c r="L80" s="2" t="e">
        <f t="shared" si="69"/>
        <v>#DIV/0!</v>
      </c>
      <c r="M80" s="3" t="e">
        <f t="shared" si="70"/>
        <v>#DIV/0!</v>
      </c>
      <c r="N80" s="11" t="e">
        <f t="shared" si="71"/>
        <v>#DIV/0!</v>
      </c>
      <c r="O80" s="11"/>
      <c r="P80" t="b" cm="1">
        <f t="array" ref="P80">OR(ISBLANK(Dashboard!C80:F80))</f>
        <v>1</v>
      </c>
      <c r="R80" t="e">
        <f t="shared" si="72"/>
        <v>#DIV/0!</v>
      </c>
      <c r="S80" t="e">
        <f t="shared" si="82"/>
        <v>#DIV/0!</v>
      </c>
      <c r="U80" s="1" t="e">
        <f t="shared" si="73"/>
        <v>#DIV/0!</v>
      </c>
      <c r="V80" s="1" t="e">
        <f t="shared" si="74"/>
        <v>#DIV/0!</v>
      </c>
      <c r="X80" s="1" t="e">
        <f t="shared" si="75"/>
        <v>#DIV/0!</v>
      </c>
      <c r="Y80" s="1" t="e">
        <f t="shared" si="76"/>
        <v>#DIV/0!</v>
      </c>
      <c r="AA80" t="e">
        <f t="shared" si="77"/>
        <v>#DIV/0!</v>
      </c>
      <c r="AB80" t="e">
        <f t="shared" si="78"/>
        <v>#DIV/0!</v>
      </c>
      <c r="AD80" t="e">
        <f t="shared" si="79"/>
        <v>#DIV/0!</v>
      </c>
      <c r="AE80" t="e">
        <f t="shared" si="80"/>
        <v>#DIV/0!</v>
      </c>
    </row>
    <row r="81" spans="2:31" x14ac:dyDescent="0.2">
      <c r="B81" s="5">
        <v>7</v>
      </c>
      <c r="C81" s="6">
        <f>Dashboard!C81</f>
        <v>0</v>
      </c>
      <c r="D81" s="6">
        <f>Dashboard!D81</f>
        <v>0</v>
      </c>
      <c r="E81" s="6">
        <f>Dashboard!E81</f>
        <v>0</v>
      </c>
      <c r="F81" s="6">
        <f>Dashboard!F81</f>
        <v>0</v>
      </c>
      <c r="H81" s="13" t="e">
        <f t="shared" si="67"/>
        <v>#DIV/0!</v>
      </c>
      <c r="I81" s="13" t="e">
        <f t="shared" si="68"/>
        <v>#DIV/0!</v>
      </c>
      <c r="J81" s="11" t="e">
        <f t="shared" si="81"/>
        <v>#DIV/0!</v>
      </c>
      <c r="L81" s="2" t="e">
        <f t="shared" si="69"/>
        <v>#DIV/0!</v>
      </c>
      <c r="M81" s="3" t="e">
        <f t="shared" si="70"/>
        <v>#DIV/0!</v>
      </c>
      <c r="N81" s="11" t="e">
        <f t="shared" si="71"/>
        <v>#DIV/0!</v>
      </c>
      <c r="O81" s="11"/>
      <c r="P81" t="b" cm="1">
        <f t="array" ref="P81">OR(ISBLANK(Dashboard!C81:F81))</f>
        <v>1</v>
      </c>
      <c r="R81" t="e">
        <f t="shared" si="72"/>
        <v>#DIV/0!</v>
      </c>
      <c r="S81" t="e">
        <f t="shared" si="82"/>
        <v>#DIV/0!</v>
      </c>
      <c r="U81" s="1" t="e">
        <f t="shared" si="73"/>
        <v>#DIV/0!</v>
      </c>
      <c r="V81" s="1" t="e">
        <f t="shared" si="74"/>
        <v>#DIV/0!</v>
      </c>
      <c r="X81" s="1" t="e">
        <f t="shared" si="75"/>
        <v>#DIV/0!</v>
      </c>
      <c r="Y81" s="1" t="e">
        <f t="shared" si="76"/>
        <v>#DIV/0!</v>
      </c>
      <c r="AA81" t="e">
        <f t="shared" si="77"/>
        <v>#DIV/0!</v>
      </c>
      <c r="AB81" t="e">
        <f t="shared" si="78"/>
        <v>#DIV/0!</v>
      </c>
      <c r="AD81" t="e">
        <f t="shared" si="79"/>
        <v>#DIV/0!</v>
      </c>
      <c r="AE81" t="e">
        <f t="shared" si="80"/>
        <v>#DIV/0!</v>
      </c>
    </row>
    <row r="82" spans="2:31" x14ac:dyDescent="0.2">
      <c r="B82" s="5">
        <v>8</v>
      </c>
      <c r="C82" s="6">
        <f>Dashboard!C82</f>
        <v>0</v>
      </c>
      <c r="D82" s="6">
        <f>Dashboard!D82</f>
        <v>0</v>
      </c>
      <c r="E82" s="6">
        <f>Dashboard!E82</f>
        <v>0</v>
      </c>
      <c r="F82" s="6">
        <f>Dashboard!F82</f>
        <v>0</v>
      </c>
      <c r="H82" s="13" t="e">
        <f t="shared" si="67"/>
        <v>#DIV/0!</v>
      </c>
      <c r="I82" s="13" t="e">
        <f t="shared" si="68"/>
        <v>#DIV/0!</v>
      </c>
      <c r="J82" s="11" t="e">
        <f t="shared" si="81"/>
        <v>#DIV/0!</v>
      </c>
      <c r="L82" s="2" t="e">
        <f t="shared" si="69"/>
        <v>#DIV/0!</v>
      </c>
      <c r="M82" s="3" t="e">
        <f t="shared" si="70"/>
        <v>#DIV/0!</v>
      </c>
      <c r="N82" s="11" t="e">
        <f t="shared" si="71"/>
        <v>#DIV/0!</v>
      </c>
      <c r="O82" s="11"/>
      <c r="P82" t="b" cm="1">
        <f t="array" ref="P82">OR(ISBLANK(Dashboard!C82:F82))</f>
        <v>1</v>
      </c>
      <c r="R82" t="e">
        <f t="shared" si="72"/>
        <v>#DIV/0!</v>
      </c>
      <c r="S82" t="e">
        <f t="shared" si="82"/>
        <v>#DIV/0!</v>
      </c>
      <c r="U82" s="1" t="e">
        <f t="shared" si="73"/>
        <v>#DIV/0!</v>
      </c>
      <c r="V82" s="1" t="e">
        <f t="shared" si="74"/>
        <v>#DIV/0!</v>
      </c>
      <c r="X82" s="1" t="e">
        <f t="shared" si="75"/>
        <v>#DIV/0!</v>
      </c>
      <c r="Y82" s="1" t="e">
        <f t="shared" si="76"/>
        <v>#DIV/0!</v>
      </c>
      <c r="AA82" t="e">
        <f t="shared" si="77"/>
        <v>#DIV/0!</v>
      </c>
      <c r="AB82" t="e">
        <f t="shared" si="78"/>
        <v>#DIV/0!</v>
      </c>
      <c r="AD82" t="e">
        <f t="shared" si="79"/>
        <v>#DIV/0!</v>
      </c>
      <c r="AE82" t="e">
        <f t="shared" si="80"/>
        <v>#DIV/0!</v>
      </c>
    </row>
    <row r="83" spans="2:31" x14ac:dyDescent="0.2">
      <c r="B83" s="5">
        <v>9</v>
      </c>
      <c r="C83" s="6">
        <f>Dashboard!C83</f>
        <v>0</v>
      </c>
      <c r="D83" s="6">
        <f>Dashboard!D83</f>
        <v>0</v>
      </c>
      <c r="E83" s="6">
        <f>Dashboard!E83</f>
        <v>0</v>
      </c>
      <c r="F83" s="6">
        <f>Dashboard!F83</f>
        <v>0</v>
      </c>
      <c r="H83" s="13" t="e">
        <f t="shared" si="67"/>
        <v>#DIV/0!</v>
      </c>
      <c r="I83" s="13" t="e">
        <f t="shared" si="68"/>
        <v>#DIV/0!</v>
      </c>
      <c r="J83" s="11" t="e">
        <f t="shared" si="81"/>
        <v>#DIV/0!</v>
      </c>
      <c r="L83" s="2" t="e">
        <f t="shared" si="69"/>
        <v>#DIV/0!</v>
      </c>
      <c r="M83" s="3" t="e">
        <f t="shared" si="70"/>
        <v>#DIV/0!</v>
      </c>
      <c r="N83" s="11" t="e">
        <f t="shared" si="71"/>
        <v>#DIV/0!</v>
      </c>
      <c r="O83" s="11"/>
      <c r="P83" t="b" cm="1">
        <f t="array" ref="P83">OR(ISBLANK(Dashboard!C83:F83))</f>
        <v>1</v>
      </c>
      <c r="R83" t="e">
        <f t="shared" si="72"/>
        <v>#DIV/0!</v>
      </c>
      <c r="S83" t="e">
        <f t="shared" si="82"/>
        <v>#DIV/0!</v>
      </c>
      <c r="U83" s="1" t="e">
        <f t="shared" si="73"/>
        <v>#DIV/0!</v>
      </c>
      <c r="V83" s="1" t="e">
        <f t="shared" si="74"/>
        <v>#DIV/0!</v>
      </c>
      <c r="X83" s="1" t="e">
        <f t="shared" si="75"/>
        <v>#DIV/0!</v>
      </c>
      <c r="Y83" s="1" t="e">
        <f t="shared" si="76"/>
        <v>#DIV/0!</v>
      </c>
      <c r="AA83" t="e">
        <f t="shared" si="77"/>
        <v>#DIV/0!</v>
      </c>
      <c r="AB83" t="e">
        <f t="shared" si="78"/>
        <v>#DIV/0!</v>
      </c>
      <c r="AD83" t="e">
        <f t="shared" si="79"/>
        <v>#DIV/0!</v>
      </c>
      <c r="AE83" t="e">
        <f t="shared" si="80"/>
        <v>#DIV/0!</v>
      </c>
    </row>
    <row r="84" spans="2:31" x14ac:dyDescent="0.2">
      <c r="B84" s="5">
        <v>10</v>
      </c>
      <c r="C84" s="6">
        <f>Dashboard!C84</f>
        <v>0</v>
      </c>
      <c r="D84" s="6">
        <f>Dashboard!D84</f>
        <v>0</v>
      </c>
      <c r="E84" s="6">
        <f>Dashboard!E84</f>
        <v>0</v>
      </c>
      <c r="F84" s="6">
        <f>Dashboard!F84</f>
        <v>0</v>
      </c>
      <c r="H84" s="13" t="e">
        <f t="shared" si="67"/>
        <v>#DIV/0!</v>
      </c>
      <c r="I84" s="13" t="e">
        <f t="shared" si="68"/>
        <v>#DIV/0!</v>
      </c>
      <c r="J84" s="11" t="e">
        <f t="shared" si="81"/>
        <v>#DIV/0!</v>
      </c>
      <c r="L84" s="2" t="e">
        <f t="shared" si="69"/>
        <v>#DIV/0!</v>
      </c>
      <c r="M84" s="3" t="e">
        <f t="shared" si="70"/>
        <v>#DIV/0!</v>
      </c>
      <c r="N84" s="11" t="e">
        <f t="shared" si="71"/>
        <v>#DIV/0!</v>
      </c>
      <c r="O84" s="11"/>
      <c r="P84" t="b" cm="1">
        <f t="array" ref="P84">OR(ISBLANK(Dashboard!C84:F84))</f>
        <v>1</v>
      </c>
      <c r="R84" t="e">
        <f t="shared" si="72"/>
        <v>#DIV/0!</v>
      </c>
      <c r="S84" t="e">
        <f t="shared" si="82"/>
        <v>#DIV/0!</v>
      </c>
      <c r="U84" s="1" t="e">
        <f t="shared" si="73"/>
        <v>#DIV/0!</v>
      </c>
      <c r="V84" s="1" t="e">
        <f t="shared" si="74"/>
        <v>#DIV/0!</v>
      </c>
      <c r="X84" s="1" t="e">
        <f t="shared" si="75"/>
        <v>#DIV/0!</v>
      </c>
      <c r="Y84" s="1" t="e">
        <f t="shared" si="76"/>
        <v>#DIV/0!</v>
      </c>
      <c r="AA84" t="e">
        <f t="shared" si="77"/>
        <v>#DIV/0!</v>
      </c>
      <c r="AB84" t="e">
        <f t="shared" si="78"/>
        <v>#DIV/0!</v>
      </c>
      <c r="AD84" t="e">
        <f t="shared" si="79"/>
        <v>#DIV/0!</v>
      </c>
      <c r="AE84" t="e">
        <f t="shared" si="80"/>
        <v>#DIV/0!</v>
      </c>
    </row>
  </sheetData>
  <sheetProtection algorithmName="SHA-512" hashValue="DijH7wInHE6dwd3v3R5XyAEQRVJPTGrP/qvISRNfMVoU1y1oPP98tDDilNdRI7xlCUK/bXTm/l+MyZvFteuYtQ==" saltValue="sM6Uvg/a77GqbU+Ea3Njq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Measurement Uncertainties REV240519</dc:title>
  <dc:subject/>
  <dc:creator>Merlijn van Veen</dc:creator>
  <cp:keywords/>
  <dc:description/>
  <cp:lastModifiedBy>Merlijn van Veen</cp:lastModifiedBy>
  <dcterms:created xsi:type="dcterms:W3CDTF">2024-05-16T12:30:57Z</dcterms:created>
  <dcterms:modified xsi:type="dcterms:W3CDTF">2024-05-19T11:19:03Z</dcterms:modified>
  <cp:category/>
</cp:coreProperties>
</file>